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51" firstSheet="3" activeTab="3"/>
  </bookViews>
  <sheets>
    <sheet name="1" sheetId="1" r:id="rId1"/>
    <sheet name="2" sheetId="2" r:id="rId2"/>
    <sheet name="4" sheetId="3" state="hidden" r:id="rId3"/>
    <sheet name="ANEXO 02" sheetId="4" r:id="rId4"/>
    <sheet name="ANEXO 03" sheetId="5" r:id="rId5"/>
    <sheet name="Hoja2" sheetId="6" r:id="rId6"/>
  </sheets>
  <definedNames>
    <definedName name="_xlnm.Print_Titles" localSheetId="3">'ANEXO 02'!$1:$11</definedName>
    <definedName name="_xlnm.Print_Titles" localSheetId="4">'ANEXO 03'!$1:$11</definedName>
  </definedNames>
  <calcPr fullCalcOnLoad="1"/>
</workbook>
</file>

<file path=xl/sharedStrings.xml><?xml version="1.0" encoding="utf-8"?>
<sst xmlns="http://schemas.openxmlformats.org/spreadsheetml/2006/main" count="1174" uniqueCount="358">
  <si>
    <t>SOLADO ESPESOR E=0.07M PSI 14MPA</t>
  </si>
  <si>
    <t>apr.2232</t>
  </si>
  <si>
    <t>apr.4465</t>
  </si>
  <si>
    <t xml:space="preserve">CABALLETE   ARTICULADO PARA CANALETA 43    </t>
  </si>
  <si>
    <t>DETALLE</t>
  </si>
  <si>
    <t>SUMINISTRO E INSTALACION DE TUBERIA NOVAFORD 8"</t>
  </si>
  <si>
    <t>FLANCHES EN LAMINA CALIBRE 33 ANCHO 0,60 MTS</t>
  </si>
  <si>
    <t xml:space="preserve">CABALLETE   ARTICULADO PARA CANALETA 90    </t>
  </si>
  <si>
    <t>ALFAJIA CONCRETO A= 0,35 MTS.</t>
  </si>
  <si>
    <t>ALFAJIA CONCRETO A=15-20CM</t>
  </si>
  <si>
    <t>REJA SEGURIDAD VARILLA 1/2" H&gt; 0.50</t>
  </si>
  <si>
    <t>REJA SEGURIDAD VARILLA 1/2" H&gt; 0.50 CON MARCO</t>
  </si>
  <si>
    <t>VENTANA LAM.VIDRIO-VARILLA CAL.20 CR</t>
  </si>
  <si>
    <t>cemento</t>
  </si>
  <si>
    <t>volqueta    dia</t>
  </si>
  <si>
    <t>arena</t>
  </si>
  <si>
    <t>mezcladora  dia</t>
  </si>
  <si>
    <t>triturado</t>
  </si>
  <si>
    <t>vibrador  dia</t>
  </si>
  <si>
    <t>hierro 1/2</t>
  </si>
  <si>
    <t>saltarin  dia</t>
  </si>
  <si>
    <t>hierro3/8</t>
  </si>
  <si>
    <t>formaleta  dia</t>
  </si>
  <si>
    <t>alambre</t>
  </si>
  <si>
    <t>tacos   dia</t>
  </si>
  <si>
    <t>REFUERZO HORIZONTAL PARA DOVELAS DIAMETRO 4mm</t>
  </si>
  <si>
    <t>Ml</t>
  </si>
  <si>
    <t>PERFORACIONES PARA ANCLAJE DE VARILLAS DE DIAMETRO 3/8, INCLUYE LIMPIEZA DEL HUECO Y UTILIZACION DE EPOSIKO</t>
  </si>
  <si>
    <t>TEJA AJOVER ONDULADA SUPER COLOR   .35MM   Un</t>
  </si>
  <si>
    <t xml:space="preserve"> PERFIL ABIERTO HR C6"x 2"-1.9MM C,14</t>
  </si>
  <si>
    <t xml:space="preserve">TUBERIA PVC 3" VENTILACION        </t>
  </si>
  <si>
    <t xml:space="preserve">TUBERIA PVC 2" SANITARIA           </t>
  </si>
  <si>
    <t xml:space="preserve">TUBERIA PVC 4" SANITARIA                    </t>
  </si>
  <si>
    <t>CAJA INSPECCION  40x 40 CM CONCRETO</t>
  </si>
  <si>
    <t xml:space="preserve">CINTA DE CONFINAMIENTO DE 0,68*0,10 REFORZADA </t>
  </si>
  <si>
    <t>CAJA INSPECCION  50x50  CM CONCRETO</t>
  </si>
  <si>
    <t>CONCRETO CICLOPEO 3000 PSI 60%0-40%P</t>
  </si>
  <si>
    <t>SALARIO MINIMO 2010</t>
  </si>
  <si>
    <t xml:space="preserve">GRANITO PULIDO MESON      </t>
  </si>
  <si>
    <t xml:space="preserve">PISO EN CONCRETO   de 0.10       </t>
  </si>
  <si>
    <t xml:space="preserve">PISO EN CONCRETO   de 0.15       </t>
  </si>
  <si>
    <t xml:space="preserve">VALVULA CIERRE     1 -1/4"             </t>
  </si>
  <si>
    <t xml:space="preserve">VALVULA CIERRE     1"             </t>
  </si>
  <si>
    <t xml:space="preserve">PUNTO SANITARIO PVC 3                      </t>
  </si>
  <si>
    <t>clavos</t>
  </si>
  <si>
    <t>cerchas  dia</t>
  </si>
  <si>
    <t>alambre puas</t>
  </si>
  <si>
    <t>tabla</t>
  </si>
  <si>
    <t>pulidora   dia</t>
  </si>
  <si>
    <t>bastidor 4x4</t>
  </si>
  <si>
    <t>andamios  dia</t>
  </si>
  <si>
    <t>bastidor 4x8</t>
  </si>
  <si>
    <t>teja AC #6</t>
  </si>
  <si>
    <t>teja AC #4</t>
  </si>
  <si>
    <t>cab-lima</t>
  </si>
  <si>
    <t>ladrillo com</t>
  </si>
  <si>
    <t>tolete 10</t>
  </si>
  <si>
    <t>guadua</t>
  </si>
  <si>
    <t>malla electrosoldada 4mm</t>
  </si>
  <si>
    <t>PRESUPUESTO DE OBRA</t>
  </si>
  <si>
    <t>MORTERO 1:4 REPELLO</t>
  </si>
  <si>
    <t>DESCRIPCION</t>
  </si>
  <si>
    <t>UND</t>
  </si>
  <si>
    <t>VALOR</t>
  </si>
  <si>
    <t>ESTUCO DE RELLENO</t>
  </si>
  <si>
    <t>MORTERO DE NIVELACION     Esp= 0.04          1:4</t>
  </si>
  <si>
    <t xml:space="preserve">PINTURA EN COLOR CELT PARA ETERNITH 2M </t>
  </si>
  <si>
    <t>ITEM</t>
  </si>
  <si>
    <t>R/Of</t>
  </si>
  <si>
    <t>R/Ay</t>
  </si>
  <si>
    <t>J/OF</t>
  </si>
  <si>
    <t>J/AY</t>
  </si>
  <si>
    <t>C.D.</t>
  </si>
  <si>
    <t>PROTECCION CUBIERTA CON PLASTICO CALIBRE 6 ANCHO 8 METROS</t>
  </si>
  <si>
    <t>IMPERMEABILIZACION DE MURO</t>
  </si>
  <si>
    <t xml:space="preserve">   ACERO REFUERZO</t>
  </si>
  <si>
    <t>UD</t>
  </si>
  <si>
    <t xml:space="preserve">DEMOL.PISO BALDOSA+MORTERO                 </t>
  </si>
  <si>
    <t>M2</t>
  </si>
  <si>
    <t>MURO UNA CARA  PANEL YESO 12 mm</t>
  </si>
  <si>
    <t xml:space="preserve">GRANITO PULIDO PISO      </t>
  </si>
  <si>
    <t>VIGA CIMIENTO ENLACE H=20-40 CMS</t>
  </si>
  <si>
    <t>COLUMNA AMARRE MURO</t>
  </si>
  <si>
    <t xml:space="preserve">GUARDA ESCOBA GRANITO PULIDO 1/2 CAÑA       </t>
  </si>
  <si>
    <t xml:space="preserve">MESON EN CONCRETO   de 0.08-0.10       </t>
  </si>
  <si>
    <t xml:space="preserve">GRANITO PULIDO MESON x ML     </t>
  </si>
  <si>
    <t xml:space="preserve">GUARDA ESCOBA GRANITO PULIDO 1/2 CAÑA PREF.      </t>
  </si>
  <si>
    <t xml:space="preserve">GUARDA ESCOBA GRANITO PULIDO RECTO     </t>
  </si>
  <si>
    <t>ALAMBRE DE PUAS # 12.5 - 3 HILOS</t>
  </si>
  <si>
    <t>INSTAL. DE  TABLETA GRESS DE 10x20, NO INCLUYE MORTERO</t>
  </si>
  <si>
    <t>CANTIDAD</t>
  </si>
  <si>
    <t>REND.</t>
  </si>
  <si>
    <t>COSTO</t>
  </si>
  <si>
    <t>CEMENTO</t>
  </si>
  <si>
    <t>KG</t>
  </si>
  <si>
    <t>ARENA</t>
  </si>
  <si>
    <t>M3</t>
  </si>
  <si>
    <t>AGUA</t>
  </si>
  <si>
    <t>LT</t>
  </si>
  <si>
    <t>DESPERDICIO 5%</t>
  </si>
  <si>
    <t>SUBTOTAL</t>
  </si>
  <si>
    <t>MORTERO 1:3 PEGA</t>
  </si>
  <si>
    <t>CUADRILLA</t>
  </si>
  <si>
    <t>HC</t>
  </si>
  <si>
    <t>CONCRETO 210 k/CM2 (3000 psi )</t>
  </si>
  <si>
    <t>GRAVA</t>
  </si>
  <si>
    <t>MEZCLADORA</t>
  </si>
  <si>
    <t>HO</t>
  </si>
  <si>
    <t>CONCRETO 180K/cm2 (2500psi)</t>
  </si>
  <si>
    <t>DESPERDICIOS 5%</t>
  </si>
  <si>
    <t>CONCRETO 140K/cm2 (2000psi)</t>
  </si>
  <si>
    <t>CONCRETO 250 k/CM2 (3555 psi )</t>
  </si>
  <si>
    <t xml:space="preserve">TUBERIA PVC 2 SANITARIA      </t>
  </si>
  <si>
    <t>MESON EN CONCRETO A &lt;=60 CM  H=5,0-8,0CM</t>
  </si>
  <si>
    <t xml:space="preserve">  LOSA CONCRETO STEEL DECK 2" E=10.0-</t>
  </si>
  <si>
    <t>LAMINA METLADECK 2" CAL.22 COLABORA</t>
  </si>
  <si>
    <t>CIELO RASO FALSO - SUPERBOARD  6mm</t>
  </si>
  <si>
    <t xml:space="preserve">CONDUCCION TUBERIA PVC     ,1/2"     RDE 13.5      </t>
  </si>
  <si>
    <t xml:space="preserve">CONDUCCION TUBERIA PVC     ,3/4"     RDE 13.5      </t>
  </si>
  <si>
    <t xml:space="preserve">VALVULA CIERRE     ,1/2"             </t>
  </si>
  <si>
    <t>COLUMNA AMARRE MURO CULATA E=0,15-0,20</t>
  </si>
  <si>
    <t>COLUMNA CONCRETO 3000 PSI</t>
  </si>
  <si>
    <t>VIGA CONCR.AMARRE MURO 10-12 X 20CM</t>
  </si>
  <si>
    <t>VIGA CONCRETO AEREA 3000 PSI</t>
  </si>
  <si>
    <t>LAVATRAPEADOR LADRILLO - ENCHAPADO</t>
  </si>
  <si>
    <t>cuadrilla albañileria           1 OF</t>
  </si>
  <si>
    <t>cuadrilla albañileria  1 of+ 1 ay</t>
  </si>
  <si>
    <t>cuadrilla albañileria  1 of+ 2 ay</t>
  </si>
  <si>
    <t>cuadrilla albañileria  1 of+ 3 ay</t>
  </si>
  <si>
    <t>cuadrilla hidrosanit  1 of+ 1 ay</t>
  </si>
  <si>
    <t>UN</t>
  </si>
  <si>
    <t xml:space="preserve">DEMOL.ENCHAPE CERAMICO                     </t>
  </si>
  <si>
    <t xml:space="preserve">DEMOL.REPELLO                              </t>
  </si>
  <si>
    <t xml:space="preserve">DEMOL. CONTRAPISO   CTO E=0.05-0.10              </t>
  </si>
  <si>
    <t>REGATA SOBRE MUROS</t>
  </si>
  <si>
    <t xml:space="preserve">DESM.DIVISION LAMINA XXX.                  </t>
  </si>
  <si>
    <t>COLUMNA CONCRETOde 0,25*0,25 de 3000 PSI</t>
  </si>
  <si>
    <t xml:space="preserve">RETIRO TUBERIA EXISTENTE                   </t>
  </si>
  <si>
    <t xml:space="preserve">SIFON SANITARIO PVC 2"                     </t>
  </si>
  <si>
    <t xml:space="preserve">SIFON SANITARIO PVC 4"                     </t>
  </si>
  <si>
    <t xml:space="preserve">UNION SANITARIA PVC 4"                     </t>
  </si>
  <si>
    <t xml:space="preserve">PUNTO SANITARIO PVC 2                      </t>
  </si>
  <si>
    <t xml:space="preserve">PUNTO SANITARIO PVC 4                      </t>
  </si>
  <si>
    <t>PUNTO ELECTRICO</t>
  </si>
  <si>
    <t>KORAZA (SOBRE REPELLO 3M)</t>
  </si>
  <si>
    <t>DESTRONQUE-PULIDA-BRILLADA PISO</t>
  </si>
  <si>
    <t>MURO DOBLE -SUPERBOARD 10mm</t>
  </si>
  <si>
    <t>MURO DOBLE -SUPERBOARD 8 mm</t>
  </si>
  <si>
    <t>MURO DOBLE  PANEL YESO 12 mm</t>
  </si>
  <si>
    <t xml:space="preserve">PUNTO AGUA FRIA      ,1/2"                 </t>
  </si>
  <si>
    <t xml:space="preserve">ENCHAPE CERAMICA 20X30      1 CALIDAD          </t>
  </si>
  <si>
    <t>MURO LAD.SOGA  LIMPIO 2C</t>
  </si>
  <si>
    <t>KLS</t>
  </si>
  <si>
    <t>RASQUETEO-RESANE-LIJADA</t>
  </si>
  <si>
    <t>ESTUCO PLASTICO</t>
  </si>
  <si>
    <t>PINTURA PINTUCOAT (2M)</t>
  </si>
  <si>
    <t>CIELO RASO FALSO - GYPLAC  11mm</t>
  </si>
  <si>
    <t>C+PS</t>
  </si>
  <si>
    <t>cuadrilla albañileria           1 ay</t>
  </si>
  <si>
    <t xml:space="preserve"> TABLETA GRESS          10x20</t>
  </si>
  <si>
    <t>VIGA CIMENTACION EN CONCRETO  REFORZADO DE 0,20*0,20 EST DIA.1/4 C/0,20</t>
  </si>
  <si>
    <t>MORTERO DE NIVELACION     Esp= 0.04          1:3</t>
  </si>
  <si>
    <t xml:space="preserve">BALDOSA GRANITO PULIDO 30x30         </t>
  </si>
  <si>
    <t xml:space="preserve">PINTURA VINILO 3M </t>
  </si>
  <si>
    <t xml:space="preserve"> CASETON ESTERILLA     H=25CM</t>
  </si>
  <si>
    <t xml:space="preserve">CERAMICA 20.01-22.50x20.01-22.50   </t>
  </si>
  <si>
    <t>CENEFA PARA BAÑO</t>
  </si>
  <si>
    <t>ESTUCO LISTO</t>
  </si>
  <si>
    <t>ML</t>
  </si>
  <si>
    <t>V/PARCIAL</t>
  </si>
  <si>
    <t>CERRAMIENTO EN YUTE (ANCHO 2.10)</t>
  </si>
  <si>
    <t>FIBER SOUND TIPO PYRAMID DE 1*1 MTS ESPESOR 70mm</t>
  </si>
  <si>
    <t>CONSTRUCCION DE MURO EN BLOQUE DE CONCRETO DE 0,14*0,20*0,40 ACANALADO, INCLUYE MORTERO DE PEGA 1:3, ESPESOR PROMEDIO 0,015 Y CAL HIDRATADA 10% CON RESPECTO AL VOLUMEN DE CEMENTO.</t>
  </si>
  <si>
    <t>CONCRETO GRAUTING DE 21 MPA  PARA DOVELAS.</t>
  </si>
  <si>
    <t>SOLADO ESPESOR E=0.07M 3000 PSI 21MPA</t>
  </si>
  <si>
    <t xml:space="preserve">TUBERIA PVC 3" SANITARIA                    </t>
  </si>
  <si>
    <t xml:space="preserve">TUBERIA PVC 2" VENTILACION        </t>
  </si>
  <si>
    <t xml:space="preserve">VALVULA CIERRE     3/4"             </t>
  </si>
  <si>
    <t xml:space="preserve">VALVULA CIERRE     2"             </t>
  </si>
  <si>
    <t>cuadrilla albañileria  2 of+ 1 ay</t>
  </si>
  <si>
    <t xml:space="preserve">  KORAZA (SOBRE SUPERFICIE LISA 1 MA)</t>
  </si>
  <si>
    <t>MURO  UNA CARA -SUPERBOARD 10mm</t>
  </si>
  <si>
    <t>FRESCASA CON PAPEL 3 1/2"</t>
  </si>
  <si>
    <t>CORREAS EN CHANUL DE 3"*·3" INSTALADA SOBRE VIGAS DE MADERA</t>
  </si>
  <si>
    <t>FLANCHES EN LAMINA CALIBRE 33 ANCHO 0,30 MTS</t>
  </si>
  <si>
    <t xml:space="preserve">DEMOL. DE ALFAJIAS EN TABLON DE 0,33*0,33 MTS.                             </t>
  </si>
  <si>
    <t>ALFAGIA CONCRETO A= 0,20 A 0,25 MTS.</t>
  </si>
  <si>
    <t xml:space="preserve">CANALETA 43 TEJA DE 6 *0,47 MTS </t>
  </si>
  <si>
    <t>ALFAJIA CONCRETO A= 0,50 MTS.</t>
  </si>
  <si>
    <t xml:space="preserve"> LOSA CASETON ESTERILLA E=21-25CM</t>
  </si>
  <si>
    <t xml:space="preserve">  TEJA ASBESTO CEMENTO #  6</t>
  </si>
  <si>
    <t>CORREAS EN CHANUL DE 2"*2.5" INSTALADA SOBRE VIGAS DE MADERA</t>
  </si>
  <si>
    <t>SALARIO MINIMO 2009</t>
  </si>
  <si>
    <t>VALOR JORNAL AYUDANTE</t>
  </si>
  <si>
    <t>VALOR JORNAL OFICIAL</t>
  </si>
  <si>
    <t>CONSTRUCCION DE MURO EN BLOQUE DE CONCRETO DE 0,14*0,20*0,40 LISO, INCLUYE MORTERO DE PEGA 1:3, ESPESOR PROMEDIO 0,015 Y CAL HIDRATADA 10% CON RESPECTO AL VOLUMEN DE CEMENTO.</t>
  </si>
  <si>
    <t xml:space="preserve">CONDUCCION TUBERIA H.G 3"      </t>
  </si>
  <si>
    <t>apr.2150</t>
  </si>
  <si>
    <t>apr.4300</t>
  </si>
  <si>
    <t>CINTA CONFINAMIENTO MURO   0,12*0,10</t>
  </si>
  <si>
    <t>INSTALACION DE CABALLETE ARTICULADO SOBRE CUMBRERA EN TEJA DE BARRO</t>
  </si>
  <si>
    <t xml:space="preserve">DEMOL. SARDINEL EN   CTO ANCHO 0,20 ALTO 0,20 -0,40             </t>
  </si>
  <si>
    <t>SALARIO MINIMO 2012</t>
  </si>
  <si>
    <t>INSTALACION DE GRAMA</t>
  </si>
  <si>
    <t>A.U.I 25%</t>
  </si>
  <si>
    <t>V/TOTAL</t>
  </si>
  <si>
    <t xml:space="preserve">PISO EN CONCRETO   de 0.1o mts 21 MPA con malla electrosoldada     </t>
  </si>
  <si>
    <t>TAPA REGISTRO PLASTICA 15*15 CMS</t>
  </si>
  <si>
    <t>GUARDAESCOBA TABLETA GRESS H= 0,10</t>
  </si>
  <si>
    <t xml:space="preserve">COSTO DIRECTO </t>
  </si>
  <si>
    <t>A.U.I DEL 25%</t>
  </si>
  <si>
    <t>COSTO DIRECTO + COSTO INDIRECTO</t>
  </si>
  <si>
    <t>IVA  DEL 16 % SOBRE 5 % DE UTILIDAD</t>
  </si>
  <si>
    <t>COSTO TOTAL</t>
  </si>
  <si>
    <t>VICTOR HUGO RODRIGUEZ LOPEZ</t>
  </si>
  <si>
    <t>COSTO MANTENIMIENTO DE EDIFICIOS A PAGAR POR ACTAS  DE ACUERDO</t>
  </si>
  <si>
    <t>A COSTOS UNITARIOS PRESENTADOS POR EL CONTRATISTA, INCLUIDO IVA</t>
  </si>
  <si>
    <t xml:space="preserve">                       UNIVERSIDAD DEL CAUCA</t>
  </si>
  <si>
    <t xml:space="preserve">                       VICERRECTORIA ADMINISTRATIVA</t>
  </si>
  <si>
    <t xml:space="preserve">                       DIVISION ADMINISTRATIVA Y DE SERVICIOS</t>
  </si>
  <si>
    <t xml:space="preserve">                       AREA DE MANTENIMIENTO</t>
  </si>
  <si>
    <t>MANTENIMIENTO DE LOS BIENES MUEBLES E INMUEBLES DE LAS DEPENDENCIAS DE LA UNIVERSIDAD DEL CAUCA</t>
  </si>
  <si>
    <t>ANEXO No 3</t>
  </si>
  <si>
    <t>VALORES UNITARIOS OFICIALES</t>
  </si>
  <si>
    <t>CONDUCCION TUBERIA PVC 1,1/4"</t>
  </si>
  <si>
    <t>CIELO FALSO LAMINA SUPERBOARD COLOMBIT 5MM</t>
  </si>
  <si>
    <t>SARDINEL EN CONCRETO 0,2-0,3X0,30 TRAPEZOIDAL</t>
  </si>
  <si>
    <t xml:space="preserve">ANDEN CONCRETO 0,08 MTS. 21 MPA </t>
  </si>
  <si>
    <t>TUB.PVC  4     A. LLUVIAS</t>
  </si>
  <si>
    <t>TUB.PVC  3     A. LLUVIAS</t>
  </si>
  <si>
    <t>VISOR PTA. MADERA 45 X 60</t>
  </si>
  <si>
    <t>C.F.ICOPOR TEXTURIZADO 1CM - PVC</t>
  </si>
  <si>
    <t>ESMALTE SOBRE LAMINA LINEAL</t>
  </si>
  <si>
    <t>ESMALTE SOBRE CANALES Y BAJANTES</t>
  </si>
  <si>
    <t>ESMALTE SOBRE LAMINA LLENA</t>
  </si>
  <si>
    <t>ESMALTE BARANDA TUBO 2-3 LINEAS+PARALES</t>
  </si>
  <si>
    <t>KORAZA SOBRE REPELLO 2 MANOS</t>
  </si>
  <si>
    <t xml:space="preserve"> ALFAGIA CONCRETO A=21-30CM</t>
  </si>
  <si>
    <t>DESM.CERRAMIENTO POSTE -ALAMBRE DE PUAS</t>
  </si>
  <si>
    <t>DESM.VENTANA EXISTENTE</t>
  </si>
  <si>
    <t>INSTALACION VENTANA EXISTENTE</t>
  </si>
  <si>
    <t xml:space="preserve"> ZAPATA CONCRETO 3000 PSI 21 MPA</t>
  </si>
  <si>
    <t>ZAPATA CONCRETO 3000 PSI INC. FORMA</t>
  </si>
  <si>
    <t>VIGA CIMIENTO TIPO BASE INF 0,50*0,20+0,20*,20 BASE SUP.</t>
  </si>
  <si>
    <t>COLUMNA AMARRE MURO 0,15*0,25</t>
  </si>
  <si>
    <t>TEJA ASBESTO CEMENTO #  6</t>
  </si>
  <si>
    <t>TEJA ASBESTO CEMENTO #  8</t>
  </si>
  <si>
    <t>CABALLETE EN ASBESTO CEMENTO</t>
  </si>
  <si>
    <t>PERFIL ABIERTO AG C120x 60mm-1.9MM</t>
  </si>
  <si>
    <t>MALLA ELECTROSOLDADA M-0.84</t>
  </si>
  <si>
    <t>CANAL LAMINA GALVANIZADA  CAL.22</t>
  </si>
  <si>
    <t>DUCTO LAMINA GALV.RETORNO</t>
  </si>
  <si>
    <t xml:space="preserve"> VERTICES CURVOS DE MUROS Y CIELO R.</t>
  </si>
  <si>
    <t xml:space="preserve"> BALDOSA CEMENTO</t>
  </si>
  <si>
    <t>COLOCACION BALDOSA CEMENTO</t>
  </si>
  <si>
    <t>ANTICORROSIVA SOBRE LAMINA LLENA G Y PINTURA</t>
  </si>
  <si>
    <t>RELLENO COMP.MAT.SELECC.10KM (ROCAM</t>
  </si>
  <si>
    <t>DESM.CUBIERTA ASBESTO CEM.</t>
  </si>
  <si>
    <t>DESM.ESTRUCTURA METALICA</t>
  </si>
  <si>
    <t xml:space="preserve"> TUBERIA PVC 3 VENTILACION</t>
  </si>
  <si>
    <t xml:space="preserve">TUBERIA PVC 4 SANITARIA      </t>
  </si>
  <si>
    <t xml:space="preserve"> ENTRAMADO TEJA ASBESTO</t>
  </si>
  <si>
    <t>ALFAGIA CONCRETO A=0,60CM</t>
  </si>
  <si>
    <t xml:space="preserve"> ALFAGIA CONCRETO A=0,20CM</t>
  </si>
  <si>
    <t xml:space="preserve"> ENTRAMADO BASE CIELO ESTERILLA-MADE</t>
  </si>
  <si>
    <t xml:space="preserve"> ESTRUC. MADERA CUBIERTA CHANUL 2X5</t>
  </si>
  <si>
    <t xml:space="preserve"> C.F.MALLA-ESTRUCIELO</t>
  </si>
  <si>
    <t>CAMPAMENTO TABLA     18 M2</t>
  </si>
  <si>
    <t>CASETON ESTERILLA     H=40CM</t>
  </si>
  <si>
    <t xml:space="preserve"> DEMOL.SARDINEL CONCRETO</t>
  </si>
  <si>
    <t xml:space="preserve"> DESM.MALLA ESLABONADA H=2.0 MT</t>
  </si>
  <si>
    <t xml:space="preserve"> ESTRUCT.ENTRAMADO MADERA</t>
  </si>
  <si>
    <t>PINTURA CON VITRIFLEX - PISOS EN MADERA</t>
  </si>
  <si>
    <t>PINTURA PARA CIELO RASO EN  MADERA CON BARNEZ</t>
  </si>
  <si>
    <t>TEJA ESPAÑOLA DE 1,6*1,06</t>
  </si>
  <si>
    <t xml:space="preserve">PINTURA PARA PUERTA/VENTANA MADERA </t>
  </si>
  <si>
    <t>PINTURA PARA PUERTA/VENTANA MADERA CON APLICACIÓN DE REMOVEDOR</t>
  </si>
  <si>
    <t>IMPERM.MANTO EDIL AT   3mm</t>
  </si>
  <si>
    <t>TEJA ESPAÑOLA DE 1,34*1,05</t>
  </si>
  <si>
    <t>TEJA BARRO PRENSADA SOBRE ASBESTO C</t>
  </si>
  <si>
    <t>INSTALACION TEJA DE  BARRO EXISTENTE SOBRE TEJA ESPAÑOLA, CON REPOSICION</t>
  </si>
  <si>
    <t>REPELLO MURO IMPERMEABLE 1:3 EN ALTURAS</t>
  </si>
  <si>
    <t>REENTEJADO DE  TEJA BARRO NORMAL CON REPOSICION</t>
  </si>
  <si>
    <t xml:space="preserve"> DESM.APARATO SANITARIO                     </t>
  </si>
  <si>
    <t xml:space="preserve"> DEMOL.MURO LAD. SOGA                       </t>
  </si>
  <si>
    <t>DESM.MARCO + NAVE SENCILLA</t>
  </si>
  <si>
    <t>TUBERIA PVC 3 VENTILACION</t>
  </si>
  <si>
    <t xml:space="preserve"> MURO LADRILLO SOGA</t>
  </si>
  <si>
    <t>CARTERAS  A=0,15  E=0,03</t>
  </si>
  <si>
    <t xml:space="preserve"> ESTUCO PLASTICO</t>
  </si>
  <si>
    <t>VINILTEX            [2M]</t>
  </si>
  <si>
    <t>VINILTEX    ICL. RESANE REPELLO Y ESTUCO   [2M]</t>
  </si>
  <si>
    <t>PROMICAL + INDRALITH MURO</t>
  </si>
  <si>
    <t>PROTECCION FACHADAS</t>
  </si>
  <si>
    <t>CORREA MET. TRIANGULAR L=5.10-6.00</t>
  </si>
  <si>
    <t>CONDUCCION TUBERIA PVC    1"</t>
  </si>
  <si>
    <t>CIELO RASO FALSO - SUPERBOARD (con dilatación) 6mm</t>
  </si>
  <si>
    <t>ANEXO No 2</t>
  </si>
  <si>
    <t>COSTO UNITARIO   PROPUESTO POR EL CONTRATISTA PARA EL PAGO DE LAS SIGUIENTES ACTIVIDADES:</t>
  </si>
  <si>
    <t>A.U.I  (  % )</t>
  </si>
  <si>
    <t>A.U.I DEL ( % )</t>
  </si>
  <si>
    <t>PROPONENTE</t>
  </si>
  <si>
    <t>C.C. No</t>
  </si>
  <si>
    <t>T.P</t>
  </si>
  <si>
    <t>CIELO RASO FALSO - SUPERBOARD 10 mm</t>
  </si>
  <si>
    <t>Coordinador  Area de Mantenimiento</t>
  </si>
  <si>
    <t>División Administrativa y de Servicios</t>
  </si>
  <si>
    <t>RELLENO COMP. CON TIERRA AMARILLA</t>
  </si>
  <si>
    <t>REPELLO MURO          1:3   de  0.03</t>
  </si>
  <si>
    <t>REPELLO MURO  CON SIKA LATEX        1:3   de  0.03</t>
  </si>
  <si>
    <t>REPELLO MURO IMPERMEABLE 1:3</t>
  </si>
  <si>
    <t>PUERTA EN MALLA ESLABONADA 4.0X2.5</t>
  </si>
  <si>
    <t>POSTE TUBO GALVAN. 1,1/2"x1.8MM</t>
  </si>
  <si>
    <t>MALLA ESLABONADA GALV.    CAL.10 x 2"</t>
  </si>
  <si>
    <t>MALLA ESLABONADA GALV.    CAL.10x 2*2</t>
  </si>
  <si>
    <t>REFUERZOS EN HIERRO DE 60.000 PSI</t>
  </si>
  <si>
    <t>LAMP MAGNETICA   2x48   CFE-SOBREPONER</t>
  </si>
  <si>
    <t>NAVE LAM.ENTAMB.VIDRIO      CAL.20  BAT</t>
  </si>
  <si>
    <t>PERFIL ABIERTO HR C4"x 2"-1.9MM C,14</t>
  </si>
  <si>
    <t>RETIRO TUBERIA EXISTENTE  0" A 12"</t>
  </si>
  <si>
    <t>ESMALTE MARCO METALICO 0.70-1.00</t>
  </si>
  <si>
    <t>NAVE LAM.ENTAMB.VIDRIO      CAL.20</t>
  </si>
  <si>
    <t>VIGA CONCRETO AMARRE MURO     10-20X20</t>
  </si>
  <si>
    <t>VIGA CONCR.AMARRE MURO        10-12 cmts * 0,20mts</t>
  </si>
  <si>
    <t>CIELO FALSO EN.ICOPOR TEXTURIZADO 1,8CM - PERLIT SINTETICO</t>
  </si>
  <si>
    <t>TEJA ASBESTO CEMENTO #  5</t>
  </si>
  <si>
    <t>TEJA ASBESTO CEMENTO #  6 PERFIL 10</t>
  </si>
  <si>
    <t>ESTRUCTURA MADERA CUBIERTA CHANUL 3</t>
  </si>
  <si>
    <t>TEJA BARRO NORMAL</t>
  </si>
  <si>
    <t>DESM.ESTRUCTURA MADERA T.BARRO</t>
  </si>
  <si>
    <t>CABALLETE TEJA BARRO NORMAL</t>
  </si>
  <si>
    <t>MADERA CUBIERTA CHANUL 2*5</t>
  </si>
  <si>
    <t>MADERA CUBIERTA CHANUL 3*6</t>
  </si>
  <si>
    <t>MADERA CUBIERTA  BASTIDOR CHANUL DE 2"*2/12"</t>
  </si>
  <si>
    <t>PINTURA PARA CIELO RASO EN  MADERA CON LACA</t>
  </si>
  <si>
    <t>PINTURA EN LACA GUARDAESCOBA  EN MADERA</t>
  </si>
  <si>
    <t>PARQUET GRANADILLO</t>
  </si>
  <si>
    <t>GUARDAESCOBA CEDRO     8CM</t>
  </si>
  <si>
    <t>TEJA ESPAÑOLA DE 1,6*1,06 GRIS</t>
  </si>
  <si>
    <t>IMPERM.MANTO EDIL AT    3mm</t>
  </si>
  <si>
    <t>VIGA CANAL AEREA EN CONCRETO 3000 P</t>
  </si>
  <si>
    <t xml:space="preserve">MESON EN CONCRETO   de 0.60       </t>
  </si>
  <si>
    <t>PISO EN CONCRETO   de 0.1o mts 21 MPA CON MALLA ELECTROSOLDADA</t>
  </si>
  <si>
    <t xml:space="preserve">PISO EN CONCRETO   DE 0.12  mts 25 MPA CON MALLA ELECTROSOLDADA </t>
  </si>
  <si>
    <t>MANTENIMIENTO DE LOS BIENES MUEBLES E INMUEBLES DE LAS DEPENDENCIAS DE LA UNIVERSIDAD DEL CAUCA - AÑO 2016</t>
  </si>
  <si>
    <t>LOSA CONCRETO STEEL DECK 2" E=10.0-</t>
  </si>
  <si>
    <t>ACERO REFUERZO</t>
  </si>
  <si>
    <t>ALFAGIA CONCRETO A=0,20CM</t>
  </si>
  <si>
    <t>CASETON ESTERILLA     H=25CM</t>
  </si>
  <si>
    <t>LOSA CASETON ESTERILLA E=21-25CM</t>
  </si>
  <si>
    <t>TABLETA GRESS          10x20</t>
  </si>
  <si>
    <t>ENTRAMADO BASE CIELO ESTERILLA-MADE</t>
  </si>
  <si>
    <t>ESTRUC. MADERA CUBIERTA CHANUL 2X5</t>
  </si>
  <si>
    <t>C.F.MALLA-ESTRUCIELO</t>
  </si>
  <si>
    <t>DEMOL.SARDINEL CONCRETO</t>
  </si>
  <si>
    <t>DESM.MALLA ESLABONADA H=2.0 MT</t>
  </si>
  <si>
    <t>ESTRUCT.ENTRAMADO MADERA</t>
  </si>
  <si>
    <t>PISO EN CONCRETO   de 0.12  mts 25 MPA CON MALLA ELECTROSOLDADA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</si>
</sst>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.00_-;\-* #,##0.00_-;_-* \-??_-;_-@_-"/>
    <numFmt numFmtId="189" formatCode="0.000"/>
    <numFmt numFmtId="190" formatCode="_ * #,##0.00_ ;_ * \-#,##0.00_ ;_ * \-??_ ;_ @_ "/>
    <numFmt numFmtId="191" formatCode="_ * #,##0_ ;_ * \-#,##0_ ;_ * \-??_ ;_ @_ "/>
    <numFmt numFmtId="192" formatCode="#,##0.000"/>
    <numFmt numFmtId="193" formatCode="#,##0.00_ ;\-#,##0.00\ "/>
    <numFmt numFmtId="194" formatCode="dd/mmm"/>
    <numFmt numFmtId="195" formatCode="_ &quot;$ &quot;* #,##0_ ;_ &quot;$ &quot;* \-#,##0_ ;_ &quot;$ &quot;* \-_ ;_ @_ "/>
    <numFmt numFmtId="196" formatCode="[$$-240A]\ #,##0.00;[Red][$$-240A]\ #,##0.00"/>
    <numFmt numFmtId="197" formatCode="0.0"/>
    <numFmt numFmtId="198" formatCode="#,##0.0"/>
    <numFmt numFmtId="199" formatCode="#,##0\ &quot;€&quot;"/>
    <numFmt numFmtId="200" formatCode="0.0000"/>
    <numFmt numFmtId="201" formatCode="[$$-240A]\ #,##0.0;[Red][$$-240A]\ #,##0.0"/>
    <numFmt numFmtId="202" formatCode="[$$-240A]\ #,##0;[Red][$$-240A]\ #,##0"/>
    <numFmt numFmtId="203" formatCode="#,##0.0000"/>
    <numFmt numFmtId="204" formatCode="0.000000"/>
    <numFmt numFmtId="205" formatCode="0.0000000"/>
    <numFmt numFmtId="206" formatCode="0.00000000"/>
    <numFmt numFmtId="207" formatCode="0.000000000"/>
    <numFmt numFmtId="208" formatCode="0.00000"/>
    <numFmt numFmtId="209" formatCode="[$$-240A]\ #,##0_);\([$$-240A]\ #,##0\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_ &quot;$&quot;\ * #,##0_ ;_ &quot;$&quot;\ * \-#,##0_ ;_ &quot;$&quot;\ * &quot;-&quot;??_ ;_ @_ "/>
    <numFmt numFmtId="215" formatCode="&quot;$&quot;\ #,##0.00"/>
    <numFmt numFmtId="216" formatCode="_([$$-240A]\ * #,##0.00_);_([$$-240A]\ * \(#,##0.00\);_([$$-240A]\ * &quot;-&quot;??_);_(@_)"/>
    <numFmt numFmtId="217" formatCode="[$-240A]dddd\,\ dd&quot; de &quot;mmmm&quot; de &quot;yyyy"/>
    <numFmt numFmtId="218" formatCode="[$-240A]hh:mm:ss\ AM/PM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190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4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" fontId="0" fillId="0" borderId="0" xfId="0" applyNumberFormat="1" applyFill="1" applyAlignment="1">
      <alignment horizontal="center"/>
    </xf>
    <xf numFmtId="3" fontId="0" fillId="0" borderId="0" xfId="49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32" borderId="10" xfId="0" applyNumberFormat="1" applyFont="1" applyFill="1" applyBorder="1" applyAlignment="1">
      <alignment horizontal="center"/>
    </xf>
    <xf numFmtId="3" fontId="2" fillId="0" borderId="10" xfId="49" applyNumberFormat="1" applyFont="1" applyFill="1" applyBorder="1" applyAlignment="1" applyProtection="1">
      <alignment horizontal="center"/>
      <protection/>
    </xf>
    <xf numFmtId="3" fontId="2" fillId="33" borderId="10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/>
    </xf>
    <xf numFmtId="2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right"/>
    </xf>
    <xf numFmtId="1" fontId="2" fillId="34" borderId="15" xfId="49" applyNumberFormat="1" applyFont="1" applyFill="1" applyBorder="1" applyAlignment="1" applyProtection="1">
      <alignment horizontal="right"/>
      <protection/>
    </xf>
    <xf numFmtId="3" fontId="0" fillId="34" borderId="15" xfId="49" applyNumberFormat="1" applyFont="1" applyFill="1" applyBorder="1" applyAlignment="1" applyProtection="1">
      <alignment horizontal="center"/>
      <protection/>
    </xf>
    <xf numFmtId="3" fontId="0" fillId="34" borderId="15" xfId="0" applyNumberFormat="1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 horizontal="center"/>
    </xf>
    <xf numFmtId="3" fontId="0" fillId="35" borderId="15" xfId="0" applyNumberFormat="1" applyFill="1" applyBorder="1" applyAlignment="1">
      <alignment/>
    </xf>
    <xf numFmtId="1" fontId="2" fillId="34" borderId="16" xfId="49" applyNumberFormat="1" applyFont="1" applyFill="1" applyBorder="1" applyAlignment="1" applyProtection="1">
      <alignment horizontal="right"/>
      <protection/>
    </xf>
    <xf numFmtId="3" fontId="0" fillId="34" borderId="16" xfId="49" applyNumberFormat="1" applyFont="1" applyFill="1" applyBorder="1" applyAlignment="1" applyProtection="1">
      <alignment horizontal="center"/>
      <protection/>
    </xf>
    <xf numFmtId="3" fontId="0" fillId="34" borderId="16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2" fontId="2" fillId="35" borderId="15" xfId="0" applyNumberFormat="1" applyFont="1" applyFill="1" applyBorder="1" applyAlignment="1">
      <alignment horizontal="center"/>
    </xf>
    <xf numFmtId="1" fontId="2" fillId="35" borderId="15" xfId="49" applyNumberFormat="1" applyFont="1" applyFill="1" applyBorder="1" applyAlignment="1" applyProtection="1">
      <alignment horizontal="right"/>
      <protection/>
    </xf>
    <xf numFmtId="3" fontId="0" fillId="35" borderId="15" xfId="49" applyNumberFormat="1" applyFont="1" applyFill="1" applyBorder="1" applyAlignment="1" applyProtection="1">
      <alignment horizontal="center"/>
      <protection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 horizontal="right"/>
    </xf>
    <xf numFmtId="2" fontId="2" fillId="34" borderId="17" xfId="0" applyNumberFormat="1" applyFont="1" applyFill="1" applyBorder="1" applyAlignment="1">
      <alignment horizontal="center"/>
    </xf>
    <xf numFmtId="3" fontId="0" fillId="34" borderId="17" xfId="0" applyNumberFormat="1" applyFill="1" applyBorder="1" applyAlignment="1">
      <alignment/>
    </xf>
    <xf numFmtId="0" fontId="0" fillId="34" borderId="17" xfId="0" applyFill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0" xfId="0" applyNumberFormat="1" applyFont="1" applyAlignment="1">
      <alignment/>
    </xf>
    <xf numFmtId="196" fontId="1" fillId="0" borderId="11" xfId="0" applyNumberFormat="1" applyFont="1" applyFill="1" applyBorder="1" applyAlignment="1" applyProtection="1">
      <alignment horizontal="right"/>
      <protection locked="0"/>
    </xf>
    <xf numFmtId="196" fontId="1" fillId="0" borderId="10" xfId="0" applyNumberFormat="1" applyFont="1" applyFill="1" applyBorder="1" applyAlignment="1" applyProtection="1">
      <alignment horizontal="right"/>
      <protection locked="0"/>
    </xf>
    <xf numFmtId="196" fontId="0" fillId="0" borderId="0" xfId="0" applyNumberFormat="1" applyAlignment="1">
      <alignment/>
    </xf>
    <xf numFmtId="196" fontId="0" fillId="0" borderId="10" xfId="0" applyNumberFormat="1" applyFont="1" applyBorder="1" applyAlignment="1">
      <alignment horizontal="center"/>
    </xf>
    <xf numFmtId="196" fontId="0" fillId="0" borderId="19" xfId="0" applyNumberFormat="1" applyFont="1" applyBorder="1" applyAlignment="1">
      <alignment horizontal="center"/>
    </xf>
    <xf numFmtId="196" fontId="1" fillId="0" borderId="20" xfId="0" applyNumberFormat="1" applyFont="1" applyFill="1" applyBorder="1" applyAlignment="1" applyProtection="1">
      <alignment horizontal="right"/>
      <protection locked="0"/>
    </xf>
    <xf numFmtId="196" fontId="2" fillId="0" borderId="21" xfId="0" applyNumberFormat="1" applyFont="1" applyBorder="1" applyAlignment="1">
      <alignment/>
    </xf>
    <xf numFmtId="196" fontId="1" fillId="0" borderId="22" xfId="0" applyNumberFormat="1" applyFont="1" applyFill="1" applyBorder="1" applyAlignment="1" applyProtection="1">
      <alignment horizontal="right"/>
      <protection locked="0"/>
    </xf>
    <xf numFmtId="196" fontId="2" fillId="0" borderId="23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96" fontId="2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91" fontId="3" fillId="0" borderId="0" xfId="49" applyNumberFormat="1" applyFont="1" applyFill="1" applyBorder="1" applyAlignment="1" applyProtection="1">
      <alignment horizontal="right"/>
      <protection/>
    </xf>
    <xf numFmtId="3" fontId="4" fillId="0" borderId="0" xfId="49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/>
    </xf>
    <xf numFmtId="3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18" xfId="0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09" fontId="5" fillId="0" borderId="24" xfId="0" applyNumberFormat="1" applyFont="1" applyBorder="1" applyAlignment="1">
      <alignment horizontal="justify" vertical="justify"/>
    </xf>
    <xf numFmtId="209" fontId="5" fillId="0" borderId="0" xfId="0" applyNumberFormat="1" applyFont="1" applyBorder="1" applyAlignment="1">
      <alignment horizontal="justify" vertical="justify"/>
    </xf>
    <xf numFmtId="209" fontId="0" fillId="0" borderId="2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14" fontId="0" fillId="0" borderId="0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36" borderId="24" xfId="0" applyFont="1" applyFill="1" applyBorder="1" applyAlignment="1">
      <alignment horizontal="justify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14" fontId="55" fillId="0" borderId="0" xfId="51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 wrapText="1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33" xfId="0" applyFont="1" applyBorder="1" applyAlignment="1">
      <alignment horizontal="center" vertical="center" wrapText="1"/>
    </xf>
    <xf numFmtId="170" fontId="55" fillId="0" borderId="24" xfId="51" applyNumberFormat="1" applyFont="1" applyBorder="1" applyAlignment="1">
      <alignment horizontal="right"/>
    </xf>
    <xf numFmtId="170" fontId="55" fillId="36" borderId="24" xfId="51" applyNumberFormat="1" applyFont="1" applyFill="1" applyBorder="1" applyAlignment="1">
      <alignment horizontal="right"/>
    </xf>
    <xf numFmtId="214" fontId="0" fillId="0" borderId="0" xfId="51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3" fontId="0" fillId="0" borderId="24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209" fontId="0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0" fillId="0" borderId="35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28575</xdr:rowOff>
    </xdr:from>
    <xdr:to>
      <xdr:col>1</xdr:col>
      <xdr:colOff>447675</xdr:colOff>
      <xdr:row>4</xdr:row>
      <xdr:rowOff>0</xdr:rowOff>
    </xdr:to>
    <xdr:pic>
      <xdr:nvPicPr>
        <xdr:cNvPr id="1" name="Picture 1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</xdr:rowOff>
    </xdr:from>
    <xdr:to>
      <xdr:col>1</xdr:col>
      <xdr:colOff>419100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showZeros="0" zoomScalePageLayoutView="0" workbookViewId="0" topLeftCell="A65536">
      <selection activeCell="A4" sqref="A1:IV16384"/>
    </sheetView>
  </sheetViews>
  <sheetFormatPr defaultColWidth="11.421875" defaultRowHeight="12.75" zeroHeight="1"/>
  <cols>
    <col min="4" max="4" width="7.28125" style="0" customWidth="1"/>
    <col min="5" max="5" width="17.421875" style="0" customWidth="1"/>
  </cols>
  <sheetData>
    <row r="2" spans="1:7" ht="12.75" hidden="1">
      <c r="A2" t="s">
        <v>13</v>
      </c>
      <c r="B2">
        <v>16000</v>
      </c>
      <c r="C2">
        <v>356</v>
      </c>
      <c r="E2" t="s">
        <v>14</v>
      </c>
      <c r="F2">
        <v>400000</v>
      </c>
      <c r="G2">
        <f>F2/8</f>
        <v>50000</v>
      </c>
    </row>
    <row r="3" spans="1:7" ht="12.75" hidden="1">
      <c r="A3" t="s">
        <v>15</v>
      </c>
      <c r="B3">
        <v>40000</v>
      </c>
      <c r="C3">
        <f>B3*1.16</f>
        <v>46400</v>
      </c>
      <c r="E3" t="s">
        <v>16</v>
      </c>
      <c r="F3">
        <v>25000</v>
      </c>
      <c r="G3">
        <f>F3/8</f>
        <v>3125</v>
      </c>
    </row>
    <row r="4" spans="1:7" ht="12.75" hidden="1">
      <c r="A4" t="s">
        <v>17</v>
      </c>
      <c r="B4">
        <v>55000</v>
      </c>
      <c r="C4">
        <f>B4*1.3</f>
        <v>71500</v>
      </c>
      <c r="E4" t="s">
        <v>18</v>
      </c>
      <c r="F4">
        <v>25000</v>
      </c>
      <c r="G4">
        <f>F4/8</f>
        <v>3125</v>
      </c>
    </row>
    <row r="5" spans="1:7" ht="12.75" hidden="1">
      <c r="A5" t="s">
        <v>19</v>
      </c>
      <c r="B5">
        <v>11300</v>
      </c>
      <c r="E5" t="s">
        <v>20</v>
      </c>
      <c r="F5">
        <v>45000</v>
      </c>
      <c r="G5">
        <f>F5/8</f>
        <v>5625</v>
      </c>
    </row>
    <row r="6" spans="1:7" ht="12.75" hidden="1">
      <c r="A6" t="s">
        <v>21</v>
      </c>
      <c r="B6">
        <v>2000</v>
      </c>
      <c r="E6" t="s">
        <v>22</v>
      </c>
      <c r="G6">
        <f>F6/8</f>
        <v>0</v>
      </c>
    </row>
    <row r="7" ht="12.75" hidden="1"/>
    <row r="8" spans="1:7" ht="12.75" hidden="1">
      <c r="A8" t="s">
        <v>23</v>
      </c>
      <c r="B8">
        <v>2600</v>
      </c>
      <c r="E8" t="s">
        <v>24</v>
      </c>
      <c r="G8">
        <f>F8/8</f>
        <v>0</v>
      </c>
    </row>
    <row r="9" spans="1:7" ht="12.75" hidden="1">
      <c r="A9" t="s">
        <v>44</v>
      </c>
      <c r="B9">
        <v>1600</v>
      </c>
      <c r="E9" t="s">
        <v>45</v>
      </c>
      <c r="G9">
        <f>F9/8</f>
        <v>0</v>
      </c>
    </row>
    <row r="10" spans="1:3" ht="12.75" hidden="1">
      <c r="A10" t="s">
        <v>46</v>
      </c>
      <c r="B10">
        <v>112000</v>
      </c>
      <c r="C10" s="1">
        <f>(B10/38)</f>
        <v>2947.3684210526317</v>
      </c>
    </row>
    <row r="11" spans="1:7" ht="12.75" hidden="1">
      <c r="A11" t="s">
        <v>47</v>
      </c>
      <c r="B11">
        <v>3800</v>
      </c>
      <c r="E11" t="s">
        <v>48</v>
      </c>
      <c r="G11">
        <f>F11/8</f>
        <v>0</v>
      </c>
    </row>
    <row r="12" spans="1:5" ht="12.75" hidden="1">
      <c r="A12" t="s">
        <v>49</v>
      </c>
      <c r="B12">
        <v>1500</v>
      </c>
      <c r="E12" t="s">
        <v>50</v>
      </c>
    </row>
    <row r="13" spans="1:2" ht="12.75" hidden="1">
      <c r="A13" t="s">
        <v>51</v>
      </c>
      <c r="B13">
        <v>3800</v>
      </c>
    </row>
    <row r="14" spans="1:2" ht="12.75" hidden="1">
      <c r="A14" t="s">
        <v>52</v>
      </c>
      <c r="B14">
        <v>14500</v>
      </c>
    </row>
    <row r="15" spans="1:2" ht="12.75" hidden="1">
      <c r="A15" t="s">
        <v>53</v>
      </c>
      <c r="B15">
        <v>11000</v>
      </c>
    </row>
    <row r="16" spans="1:2" ht="12.75" hidden="1">
      <c r="A16" t="s">
        <v>54</v>
      </c>
      <c r="B16">
        <v>11000</v>
      </c>
    </row>
    <row r="17" spans="1:2" ht="12.75" hidden="1">
      <c r="A17" t="s">
        <v>55</v>
      </c>
      <c r="B17">
        <v>240</v>
      </c>
    </row>
    <row r="18" spans="1:2" ht="12.75" hidden="1">
      <c r="A18" t="s">
        <v>56</v>
      </c>
      <c r="B18">
        <v>590</v>
      </c>
    </row>
    <row r="19" spans="1:2" ht="12.75" hidden="1">
      <c r="A19" t="s">
        <v>57</v>
      </c>
      <c r="B19">
        <v>6000</v>
      </c>
    </row>
    <row r="20" spans="1:3" ht="12.75" hidden="1">
      <c r="A20" s="2" t="s">
        <v>58</v>
      </c>
      <c r="B20">
        <v>48000</v>
      </c>
      <c r="C20">
        <f>48000/(6*2.35)</f>
        <v>3404.255319148936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PageLayoutView="0" workbookViewId="0" topLeftCell="A65536">
      <selection activeCell="A13" sqref="A1:IV16384"/>
    </sheetView>
  </sheetViews>
  <sheetFormatPr defaultColWidth="11.421875" defaultRowHeight="12.75" zeroHeight="1"/>
  <cols>
    <col min="7" max="7" width="11.7109375" style="0" bestFit="1" customWidth="1"/>
    <col min="10" max="10" width="29.7109375" style="0" customWidth="1"/>
  </cols>
  <sheetData>
    <row r="1" spans="1:11" ht="12.75" hidden="1">
      <c r="A1" s="139" t="s">
        <v>59</v>
      </c>
      <c r="B1" s="139"/>
      <c r="C1" s="139"/>
      <c r="D1" s="139"/>
      <c r="E1" s="139"/>
      <c r="F1" s="139"/>
      <c r="G1" s="139"/>
      <c r="J1" t="s">
        <v>13</v>
      </c>
      <c r="K1">
        <v>500</v>
      </c>
    </row>
    <row r="2" spans="1:7" ht="12.75" hidden="1">
      <c r="A2" s="139"/>
      <c r="B2" s="139"/>
      <c r="C2" s="139"/>
      <c r="D2" s="139"/>
      <c r="E2" s="139"/>
      <c r="F2" s="139"/>
      <c r="G2" s="139"/>
    </row>
    <row r="3" spans="1:7" ht="12.75" hidden="1">
      <c r="A3" s="139"/>
      <c r="B3" s="139"/>
      <c r="C3" s="139"/>
      <c r="D3" s="139"/>
      <c r="E3" s="139"/>
      <c r="F3" s="139"/>
      <c r="G3" s="139"/>
    </row>
    <row r="4" ht="12.75" hidden="1">
      <c r="A4" s="3" t="s">
        <v>60</v>
      </c>
    </row>
    <row r="5" spans="1:10" ht="12.75" hidden="1">
      <c r="A5" s="140" t="s">
        <v>61</v>
      </c>
      <c r="B5" s="140"/>
      <c r="C5" s="4" t="s">
        <v>62</v>
      </c>
      <c r="D5" s="4" t="s">
        <v>63</v>
      </c>
      <c r="E5" s="4" t="s">
        <v>90</v>
      </c>
      <c r="F5" s="4" t="s">
        <v>91</v>
      </c>
      <c r="G5" s="4" t="s">
        <v>92</v>
      </c>
      <c r="J5" s="65"/>
    </row>
    <row r="6" spans="1:10" ht="12.75" hidden="1">
      <c r="A6" s="136" t="s">
        <v>93</v>
      </c>
      <c r="B6" s="136"/>
      <c r="C6" s="5" t="s">
        <v>94</v>
      </c>
      <c r="D6" s="5">
        <f>+K1</f>
        <v>500</v>
      </c>
      <c r="E6" s="5">
        <v>364</v>
      </c>
      <c r="F6" s="5"/>
      <c r="G6" s="54">
        <f>D6*E6</f>
        <v>182000</v>
      </c>
      <c r="J6" s="65"/>
    </row>
    <row r="7" spans="1:7" ht="12.75" hidden="1">
      <c r="A7" s="136" t="s">
        <v>95</v>
      </c>
      <c r="B7" s="136"/>
      <c r="C7" s="5" t="s">
        <v>96</v>
      </c>
      <c r="D7" s="5">
        <v>50000</v>
      </c>
      <c r="E7" s="5">
        <v>1.16</v>
      </c>
      <c r="F7" s="5"/>
      <c r="G7" s="54">
        <f>D7*E7</f>
        <v>57999.99999999999</v>
      </c>
    </row>
    <row r="8" spans="1:7" ht="12.75" hidden="1">
      <c r="A8" s="136" t="s">
        <v>97</v>
      </c>
      <c r="B8" s="136"/>
      <c r="C8" s="5" t="s">
        <v>98</v>
      </c>
      <c r="D8" s="5">
        <v>20</v>
      </c>
      <c r="E8" s="5">
        <v>185</v>
      </c>
      <c r="F8" s="5"/>
      <c r="G8" s="54">
        <f>D8*E8</f>
        <v>3700</v>
      </c>
    </row>
    <row r="9" spans="1:7" ht="12.75" hidden="1">
      <c r="A9" s="136" t="s">
        <v>99</v>
      </c>
      <c r="B9" s="136"/>
      <c r="C9" s="5"/>
      <c r="D9" s="5"/>
      <c r="E9" s="6"/>
      <c r="F9" s="6"/>
      <c r="G9" s="54">
        <f>(G6+G7+G8)*0.05</f>
        <v>12185</v>
      </c>
    </row>
    <row r="10" spans="1:7" ht="13.5" hidden="1" thickBot="1">
      <c r="A10" s="136" t="s">
        <v>102</v>
      </c>
      <c r="B10" s="136"/>
      <c r="C10" s="6" t="s">
        <v>103</v>
      </c>
      <c r="D10" s="10">
        <f>+4!J5</f>
        <v>14740</v>
      </c>
      <c r="E10" s="6">
        <v>4</v>
      </c>
      <c r="F10" s="6"/>
      <c r="G10" s="61">
        <f>+D10*E10</f>
        <v>58960</v>
      </c>
    </row>
    <row r="11" spans="1:7" ht="13.5" hidden="1" thickBot="1">
      <c r="A11" s="7"/>
      <c r="B11" s="7"/>
      <c r="C11" s="7"/>
      <c r="D11" s="7"/>
      <c r="E11" s="8" t="s">
        <v>100</v>
      </c>
      <c r="F11" s="63"/>
      <c r="G11" s="62">
        <f>ROUND(SUM(G6:G10),0)</f>
        <v>314845</v>
      </c>
    </row>
    <row r="12" ht="12.75" hidden="1">
      <c r="G12" s="56"/>
    </row>
    <row r="13" spans="1:7" ht="12.75" hidden="1">
      <c r="A13" s="3" t="s">
        <v>101</v>
      </c>
      <c r="G13" s="56"/>
    </row>
    <row r="14" spans="1:7" ht="12.75" hidden="1">
      <c r="A14" s="135" t="s">
        <v>61</v>
      </c>
      <c r="B14" s="135"/>
      <c r="C14" s="4" t="s">
        <v>62</v>
      </c>
      <c r="D14" s="4" t="s">
        <v>63</v>
      </c>
      <c r="E14" s="4" t="s">
        <v>90</v>
      </c>
      <c r="F14" s="4" t="s">
        <v>91</v>
      </c>
      <c r="G14" s="57" t="s">
        <v>92</v>
      </c>
    </row>
    <row r="15" spans="1:7" ht="12.75" hidden="1">
      <c r="A15" s="136" t="s">
        <v>93</v>
      </c>
      <c r="B15" s="136"/>
      <c r="C15" s="5" t="s">
        <v>94</v>
      </c>
      <c r="D15" s="5">
        <f>+D6</f>
        <v>500</v>
      </c>
      <c r="E15" s="5">
        <v>454</v>
      </c>
      <c r="F15" s="5"/>
      <c r="G15" s="54">
        <f>D15*E15</f>
        <v>227000</v>
      </c>
    </row>
    <row r="16" spans="1:7" ht="12.75" hidden="1">
      <c r="A16" s="136" t="s">
        <v>95</v>
      </c>
      <c r="B16" s="136"/>
      <c r="C16" s="5" t="s">
        <v>96</v>
      </c>
      <c r="D16" s="5">
        <f>+D7</f>
        <v>50000</v>
      </c>
      <c r="E16" s="9">
        <v>1.1</v>
      </c>
      <c r="F16" s="5"/>
      <c r="G16" s="54">
        <f>D16*E16</f>
        <v>55000.00000000001</v>
      </c>
    </row>
    <row r="17" spans="1:7" ht="12.75" hidden="1">
      <c r="A17" s="136" t="s">
        <v>97</v>
      </c>
      <c r="B17" s="136"/>
      <c r="C17" s="5" t="s">
        <v>98</v>
      </c>
      <c r="D17" s="5">
        <f>+D8</f>
        <v>20</v>
      </c>
      <c r="E17" s="5">
        <v>220</v>
      </c>
      <c r="F17" s="5"/>
      <c r="G17" s="54">
        <f>D17*E17</f>
        <v>4400</v>
      </c>
    </row>
    <row r="18" spans="1:7" ht="12.75" hidden="1">
      <c r="A18" s="136" t="s">
        <v>99</v>
      </c>
      <c r="B18" s="136"/>
      <c r="C18" s="5"/>
      <c r="D18" s="5"/>
      <c r="E18" s="6"/>
      <c r="F18" s="6"/>
      <c r="G18" s="54">
        <f>(G15+G16+G17)*0.05</f>
        <v>14320</v>
      </c>
    </row>
    <row r="19" spans="1:7" ht="12.75" hidden="1">
      <c r="A19" s="136" t="s">
        <v>102</v>
      </c>
      <c r="B19" s="136"/>
      <c r="C19" s="6" t="s">
        <v>103</v>
      </c>
      <c r="D19" s="10">
        <f>4!J5</f>
        <v>14740</v>
      </c>
      <c r="E19" s="6">
        <v>4</v>
      </c>
      <c r="F19" s="6"/>
      <c r="G19" s="54">
        <f>D19*E19</f>
        <v>58960</v>
      </c>
    </row>
    <row r="20" spans="1:7" ht="13.5" hidden="1" thickBot="1">
      <c r="A20" s="136"/>
      <c r="B20" s="136"/>
      <c r="C20" s="6"/>
      <c r="D20" s="6"/>
      <c r="E20" s="6"/>
      <c r="F20" s="6"/>
      <c r="G20" s="61"/>
    </row>
    <row r="21" spans="1:7" ht="13.5" hidden="1" thickBot="1">
      <c r="A21" s="7"/>
      <c r="B21" s="7"/>
      <c r="C21" s="7"/>
      <c r="D21" s="7"/>
      <c r="E21" s="133" t="s">
        <v>100</v>
      </c>
      <c r="F21" s="134"/>
      <c r="G21" s="62">
        <f>ROUND(SUM(G15:G20),0)</f>
        <v>359680</v>
      </c>
    </row>
    <row r="22" ht="12.75" hidden="1">
      <c r="G22" s="56"/>
    </row>
    <row r="23" spans="1:7" ht="12.75" hidden="1">
      <c r="A23" s="3" t="s">
        <v>104</v>
      </c>
      <c r="G23" s="56"/>
    </row>
    <row r="24" spans="1:7" ht="12.75" hidden="1">
      <c r="A24" s="135" t="s">
        <v>61</v>
      </c>
      <c r="B24" s="135"/>
      <c r="C24" s="4" t="s">
        <v>62</v>
      </c>
      <c r="D24" s="4" t="s">
        <v>63</v>
      </c>
      <c r="E24" s="4" t="s">
        <v>90</v>
      </c>
      <c r="F24" s="4" t="s">
        <v>91</v>
      </c>
      <c r="G24" s="57" t="s">
        <v>92</v>
      </c>
    </row>
    <row r="25" spans="1:7" ht="12.75" hidden="1">
      <c r="A25" s="136" t="s">
        <v>93</v>
      </c>
      <c r="B25" s="136"/>
      <c r="C25" s="5" t="s">
        <v>94</v>
      </c>
      <c r="D25" s="5">
        <f>+D6</f>
        <v>500</v>
      </c>
      <c r="E25" s="5">
        <v>350</v>
      </c>
      <c r="F25" s="5"/>
      <c r="G25" s="54">
        <f>D25*E25</f>
        <v>175000</v>
      </c>
    </row>
    <row r="26" spans="1:7" ht="12.75" hidden="1">
      <c r="A26" s="136" t="s">
        <v>95</v>
      </c>
      <c r="B26" s="136"/>
      <c r="C26" s="5" t="s">
        <v>96</v>
      </c>
      <c r="D26" s="5">
        <f>+D16</f>
        <v>50000</v>
      </c>
      <c r="E26" s="5">
        <v>0.56</v>
      </c>
      <c r="F26" s="5"/>
      <c r="G26" s="54">
        <f>D26*E26</f>
        <v>28000.000000000004</v>
      </c>
    </row>
    <row r="27" spans="1:7" ht="12.75" hidden="1">
      <c r="A27" s="136" t="s">
        <v>105</v>
      </c>
      <c r="B27" s="136"/>
      <c r="C27" s="5" t="s">
        <v>96</v>
      </c>
      <c r="D27" s="5">
        <v>70000</v>
      </c>
      <c r="E27" s="9">
        <v>0.84</v>
      </c>
      <c r="F27" s="5"/>
      <c r="G27" s="54">
        <f>D27*E27</f>
        <v>58800</v>
      </c>
    </row>
    <row r="28" spans="1:7" ht="12.75" hidden="1">
      <c r="A28" s="136" t="s">
        <v>97</v>
      </c>
      <c r="B28" s="136"/>
      <c r="C28" s="5" t="s">
        <v>98</v>
      </c>
      <c r="D28" s="5">
        <f>+D17</f>
        <v>20</v>
      </c>
      <c r="E28" s="5">
        <v>180</v>
      </c>
      <c r="F28" s="5"/>
      <c r="G28" s="54">
        <f>D28*E28</f>
        <v>3600</v>
      </c>
    </row>
    <row r="29" spans="1:7" ht="12.75" hidden="1">
      <c r="A29" s="136" t="s">
        <v>99</v>
      </c>
      <c r="B29" s="136"/>
      <c r="C29" s="5"/>
      <c r="D29" s="5"/>
      <c r="E29" s="6"/>
      <c r="F29" s="6"/>
      <c r="G29" s="54">
        <f>(G25+G26+G27+G28)*0.05</f>
        <v>13270</v>
      </c>
    </row>
    <row r="30" spans="1:7" ht="12.75" hidden="1">
      <c r="A30" s="136" t="s">
        <v>106</v>
      </c>
      <c r="B30" s="136"/>
      <c r="C30" s="5" t="s">
        <v>107</v>
      </c>
      <c r="D30" s="5">
        <f>1!G3</f>
        <v>3125</v>
      </c>
      <c r="E30" s="6">
        <v>1</v>
      </c>
      <c r="F30" s="6"/>
      <c r="G30" s="54">
        <f>D30*E30</f>
        <v>3125</v>
      </c>
    </row>
    <row r="31" spans="1:7" ht="13.5" hidden="1" thickBot="1">
      <c r="A31" s="136" t="s">
        <v>102</v>
      </c>
      <c r="B31" s="136"/>
      <c r="C31" s="6" t="s">
        <v>103</v>
      </c>
      <c r="D31" s="10">
        <f>4!J6</f>
        <v>19654</v>
      </c>
      <c r="E31" s="6">
        <v>1</v>
      </c>
      <c r="F31" s="6"/>
      <c r="G31" s="59">
        <f>D31*E31</f>
        <v>19654</v>
      </c>
    </row>
    <row r="32" spans="1:7" ht="13.5" hidden="1" thickBot="1">
      <c r="A32" s="7"/>
      <c r="B32" s="7"/>
      <c r="C32" s="7"/>
      <c r="D32" s="7"/>
      <c r="E32" s="133" t="s">
        <v>100</v>
      </c>
      <c r="F32" s="134"/>
      <c r="G32" s="62">
        <f>ROUND(SUM(G25:G31),0)</f>
        <v>301449</v>
      </c>
    </row>
    <row r="33" ht="12.75" hidden="1">
      <c r="G33" s="56"/>
    </row>
    <row r="34" spans="1:7" ht="12.75" hidden="1">
      <c r="A34" s="3" t="s">
        <v>108</v>
      </c>
      <c r="G34" s="56"/>
    </row>
    <row r="35" spans="1:7" ht="12.75" hidden="1">
      <c r="A35" s="138" t="s">
        <v>61</v>
      </c>
      <c r="B35" s="138"/>
      <c r="C35" s="11" t="s">
        <v>62</v>
      </c>
      <c r="D35" s="11" t="s">
        <v>63</v>
      </c>
      <c r="E35" s="11" t="s">
        <v>90</v>
      </c>
      <c r="F35" s="11" t="s">
        <v>91</v>
      </c>
      <c r="G35" s="58" t="s">
        <v>92</v>
      </c>
    </row>
    <row r="36" spans="1:7" ht="12.75" hidden="1">
      <c r="A36" s="137" t="s">
        <v>93</v>
      </c>
      <c r="B36" s="137"/>
      <c r="C36" s="5" t="s">
        <v>94</v>
      </c>
      <c r="D36" s="5">
        <f>+D25</f>
        <v>500</v>
      </c>
      <c r="E36" s="5">
        <v>300</v>
      </c>
      <c r="F36" s="5"/>
      <c r="G36" s="54">
        <f>D36*E36</f>
        <v>150000</v>
      </c>
    </row>
    <row r="37" spans="1:7" ht="12.75" hidden="1">
      <c r="A37" s="136" t="s">
        <v>95</v>
      </c>
      <c r="B37" s="136"/>
      <c r="C37" s="5" t="s">
        <v>96</v>
      </c>
      <c r="D37" s="5">
        <f>+D26</f>
        <v>50000</v>
      </c>
      <c r="E37" s="5">
        <v>0.48</v>
      </c>
      <c r="F37" s="5"/>
      <c r="G37" s="54">
        <f>D37*E37</f>
        <v>24000</v>
      </c>
    </row>
    <row r="38" spans="1:7" ht="12.75" hidden="1">
      <c r="A38" s="136" t="s">
        <v>105</v>
      </c>
      <c r="B38" s="136"/>
      <c r="C38" s="5" t="s">
        <v>96</v>
      </c>
      <c r="D38" s="5">
        <f>+D27</f>
        <v>70000</v>
      </c>
      <c r="E38" s="9">
        <v>0.95</v>
      </c>
      <c r="F38" s="5"/>
      <c r="G38" s="54">
        <f>D38*E38</f>
        <v>66500</v>
      </c>
    </row>
    <row r="39" spans="1:7" ht="12.75" hidden="1">
      <c r="A39" s="136" t="s">
        <v>97</v>
      </c>
      <c r="B39" s="136"/>
      <c r="C39" s="5" t="s">
        <v>98</v>
      </c>
      <c r="D39" s="5">
        <f>+D28</f>
        <v>20</v>
      </c>
      <c r="E39" s="5">
        <v>160</v>
      </c>
      <c r="F39" s="5"/>
      <c r="G39" s="54">
        <f>D39*E39</f>
        <v>3200</v>
      </c>
    </row>
    <row r="40" spans="1:7" ht="12.75" hidden="1">
      <c r="A40" s="136" t="s">
        <v>109</v>
      </c>
      <c r="B40" s="136"/>
      <c r="C40" s="5"/>
      <c r="D40" s="5"/>
      <c r="E40" s="5"/>
      <c r="F40" s="5"/>
      <c r="G40" s="54">
        <f>0.05*(G36+G37+G38+G39)</f>
        <v>12185</v>
      </c>
    </row>
    <row r="41" spans="1:7" ht="12.75" hidden="1">
      <c r="A41" s="136" t="s">
        <v>106</v>
      </c>
      <c r="B41" s="136"/>
      <c r="C41" s="5" t="s">
        <v>107</v>
      </c>
      <c r="D41" s="5">
        <f>+D30</f>
        <v>3125</v>
      </c>
      <c r="E41" s="6">
        <v>1</v>
      </c>
      <c r="F41" s="6"/>
      <c r="G41" s="54">
        <f>D41*E41</f>
        <v>3125</v>
      </c>
    </row>
    <row r="42" spans="1:7" ht="13.5" hidden="1" thickBot="1">
      <c r="A42" s="136" t="s">
        <v>102</v>
      </c>
      <c r="B42" s="136"/>
      <c r="C42" s="6" t="s">
        <v>103</v>
      </c>
      <c r="D42" s="10">
        <f>D31</f>
        <v>19654</v>
      </c>
      <c r="E42" s="6">
        <v>1</v>
      </c>
      <c r="F42" s="6"/>
      <c r="G42" s="59">
        <f>D42*E42</f>
        <v>19654</v>
      </c>
    </row>
    <row r="43" spans="1:7" ht="13.5" hidden="1" thickBot="1">
      <c r="A43" s="7"/>
      <c r="B43" s="7"/>
      <c r="C43" s="7"/>
      <c r="D43" s="7"/>
      <c r="E43" s="133" t="s">
        <v>100</v>
      </c>
      <c r="F43" s="134"/>
      <c r="G43" s="62">
        <f>ROUND(SUM(G36:G42),0)</f>
        <v>278664</v>
      </c>
    </row>
    <row r="44" ht="12.75" hidden="1">
      <c r="G44" s="56"/>
    </row>
    <row r="45" ht="12.75" hidden="1">
      <c r="G45" s="56"/>
    </row>
    <row r="46" spans="1:7" ht="12.75" hidden="1">
      <c r="A46" s="3" t="s">
        <v>110</v>
      </c>
      <c r="G46" s="56"/>
    </row>
    <row r="47" spans="1:7" ht="12.75" hidden="1">
      <c r="A47" s="138" t="s">
        <v>61</v>
      </c>
      <c r="B47" s="138"/>
      <c r="C47" s="11" t="s">
        <v>62</v>
      </c>
      <c r="D47" s="11" t="s">
        <v>63</v>
      </c>
      <c r="E47" s="11" t="s">
        <v>90</v>
      </c>
      <c r="F47" s="11" t="s">
        <v>91</v>
      </c>
      <c r="G47" s="58" t="s">
        <v>92</v>
      </c>
    </row>
    <row r="48" spans="1:7" ht="12.75" hidden="1">
      <c r="A48" s="137" t="s">
        <v>93</v>
      </c>
      <c r="B48" s="137"/>
      <c r="C48" s="5" t="s">
        <v>94</v>
      </c>
      <c r="D48" s="5">
        <f>+D36</f>
        <v>500</v>
      </c>
      <c r="E48" s="5">
        <v>230</v>
      </c>
      <c r="F48" s="5"/>
      <c r="G48" s="54">
        <f>D48*E48</f>
        <v>115000</v>
      </c>
    </row>
    <row r="49" spans="1:7" ht="12.75" hidden="1">
      <c r="A49" s="136" t="s">
        <v>95</v>
      </c>
      <c r="B49" s="136"/>
      <c r="C49" s="5" t="s">
        <v>96</v>
      </c>
      <c r="D49" s="5">
        <f>+D37</f>
        <v>50000</v>
      </c>
      <c r="E49" s="5">
        <v>0.55</v>
      </c>
      <c r="F49" s="5"/>
      <c r="G49" s="54">
        <f>D49*E49</f>
        <v>27500.000000000004</v>
      </c>
    </row>
    <row r="50" spans="1:7" ht="12.75" hidden="1">
      <c r="A50" s="136" t="s">
        <v>105</v>
      </c>
      <c r="B50" s="136"/>
      <c r="C50" s="5" t="s">
        <v>96</v>
      </c>
      <c r="D50" s="5">
        <f>+D38</f>
        <v>70000</v>
      </c>
      <c r="E50" s="9">
        <v>0.92</v>
      </c>
      <c r="F50" s="5"/>
      <c r="G50" s="54">
        <f>D50*E50</f>
        <v>64400</v>
      </c>
    </row>
    <row r="51" spans="1:7" ht="12.75" hidden="1">
      <c r="A51" s="136" t="s">
        <v>97</v>
      </c>
      <c r="B51" s="136"/>
      <c r="C51" s="5" t="s">
        <v>98</v>
      </c>
      <c r="D51" s="5">
        <f>+D39</f>
        <v>20</v>
      </c>
      <c r="E51" s="5">
        <v>160</v>
      </c>
      <c r="F51" s="5"/>
      <c r="G51" s="54">
        <f>D51*E51</f>
        <v>3200</v>
      </c>
    </row>
    <row r="52" spans="1:7" ht="12.75" hidden="1">
      <c r="A52" s="136" t="s">
        <v>109</v>
      </c>
      <c r="B52" s="136"/>
      <c r="C52" s="5"/>
      <c r="D52" s="5"/>
      <c r="E52" s="5"/>
      <c r="F52" s="5"/>
      <c r="G52" s="54">
        <f>0.05*(G48+G49+G50+G51)</f>
        <v>10505</v>
      </c>
    </row>
    <row r="53" spans="1:7" ht="12.75" hidden="1">
      <c r="A53" s="136" t="s">
        <v>102</v>
      </c>
      <c r="B53" s="136"/>
      <c r="C53" s="6" t="s">
        <v>103</v>
      </c>
      <c r="D53" s="10">
        <f>D42</f>
        <v>19654</v>
      </c>
      <c r="E53" s="6">
        <v>1</v>
      </c>
      <c r="F53" s="6"/>
      <c r="G53" s="59">
        <f>D53*E53</f>
        <v>19654</v>
      </c>
    </row>
    <row r="54" spans="1:7" ht="12.75" hidden="1">
      <c r="A54" s="12"/>
      <c r="B54" s="12"/>
      <c r="C54" s="13"/>
      <c r="D54" s="13"/>
      <c r="E54" s="14"/>
      <c r="F54" s="15"/>
      <c r="G54" s="55"/>
    </row>
    <row r="55" spans="1:7" ht="13.5" hidden="1" thickBot="1">
      <c r="A55" s="12"/>
      <c r="B55" s="12"/>
      <c r="C55" s="13"/>
      <c r="D55" s="13"/>
      <c r="E55" s="14"/>
      <c r="F55" s="15"/>
      <c r="G55" s="61"/>
    </row>
    <row r="56" spans="1:7" ht="13.5" hidden="1" thickBot="1">
      <c r="A56" s="7"/>
      <c r="B56" s="7"/>
      <c r="C56" s="7"/>
      <c r="D56" s="7"/>
      <c r="E56" s="133" t="s">
        <v>100</v>
      </c>
      <c r="F56" s="134"/>
      <c r="G56" s="62">
        <f>ROUND(SUM(G48:G53),0)</f>
        <v>240259</v>
      </c>
    </row>
    <row r="57" spans="1:7" ht="12.75" hidden="1">
      <c r="A57" s="3" t="s">
        <v>111</v>
      </c>
      <c r="G57" s="56"/>
    </row>
    <row r="58" spans="1:7" ht="12.75" hidden="1">
      <c r="A58" s="135" t="s">
        <v>61</v>
      </c>
      <c r="B58" s="135"/>
      <c r="C58" s="4" t="s">
        <v>62</v>
      </c>
      <c r="D58" s="4" t="s">
        <v>63</v>
      </c>
      <c r="E58" s="4" t="s">
        <v>90</v>
      </c>
      <c r="F58" s="4" t="s">
        <v>91</v>
      </c>
      <c r="G58" s="57" t="s">
        <v>92</v>
      </c>
    </row>
    <row r="59" spans="1:7" ht="12.75" hidden="1">
      <c r="A59" s="136" t="s">
        <v>93</v>
      </c>
      <c r="B59" s="136"/>
      <c r="C59" s="5" t="s">
        <v>94</v>
      </c>
      <c r="D59" s="5">
        <f>+D48</f>
        <v>500</v>
      </c>
      <c r="E59" s="5">
        <v>420</v>
      </c>
      <c r="F59" s="5"/>
      <c r="G59" s="54">
        <f>D59*E59</f>
        <v>210000</v>
      </c>
    </row>
    <row r="60" spans="1:7" ht="12.75" hidden="1">
      <c r="A60" s="136" t="s">
        <v>95</v>
      </c>
      <c r="B60" s="136"/>
      <c r="C60" s="5" t="s">
        <v>96</v>
      </c>
      <c r="D60" s="5">
        <f>+D49</f>
        <v>50000</v>
      </c>
      <c r="E60" s="5">
        <v>0.67</v>
      </c>
      <c r="F60" s="5"/>
      <c r="G60" s="54">
        <f>D60*E60</f>
        <v>33500</v>
      </c>
    </row>
    <row r="61" spans="1:7" ht="12.75" hidden="1">
      <c r="A61" s="136" t="s">
        <v>105</v>
      </c>
      <c r="B61" s="136"/>
      <c r="C61" s="5" t="s">
        <v>96</v>
      </c>
      <c r="D61" s="5">
        <f>+D50</f>
        <v>70000</v>
      </c>
      <c r="E61" s="9">
        <v>0.67</v>
      </c>
      <c r="F61" s="5"/>
      <c r="G61" s="54">
        <f>D61*E61</f>
        <v>46900</v>
      </c>
    </row>
    <row r="62" spans="1:7" ht="12.75" hidden="1">
      <c r="A62" s="136" t="s">
        <v>97</v>
      </c>
      <c r="B62" s="136"/>
      <c r="C62" s="5" t="s">
        <v>98</v>
      </c>
      <c r="D62" s="5">
        <f>+D51</f>
        <v>20</v>
      </c>
      <c r="E62" s="5">
        <v>180</v>
      </c>
      <c r="F62" s="5"/>
      <c r="G62" s="54">
        <f>D62*E62</f>
        <v>3600</v>
      </c>
    </row>
    <row r="63" spans="1:7" ht="12.75" hidden="1">
      <c r="A63" s="136" t="s">
        <v>99</v>
      </c>
      <c r="B63" s="136"/>
      <c r="C63" s="5"/>
      <c r="D63" s="5"/>
      <c r="E63" s="6"/>
      <c r="F63" s="6"/>
      <c r="G63" s="54">
        <f>(G59+G60+G61+G62)*0.05</f>
        <v>14700</v>
      </c>
    </row>
    <row r="64" spans="1:7" ht="12.75" hidden="1">
      <c r="A64" s="136" t="s">
        <v>106</v>
      </c>
      <c r="B64" s="136"/>
      <c r="C64" s="5" t="s">
        <v>107</v>
      </c>
      <c r="D64" s="5">
        <f>2!D41</f>
        <v>3125</v>
      </c>
      <c r="E64" s="6">
        <v>1</v>
      </c>
      <c r="F64" s="6"/>
      <c r="G64" s="54">
        <f>D64*E64</f>
        <v>3125</v>
      </c>
    </row>
    <row r="65" spans="1:7" ht="12.75" hidden="1">
      <c r="A65" s="136" t="s">
        <v>102</v>
      </c>
      <c r="B65" s="136"/>
      <c r="C65" s="6" t="s">
        <v>103</v>
      </c>
      <c r="D65" s="10">
        <f>D31</f>
        <v>19654</v>
      </c>
      <c r="E65" s="6">
        <v>1</v>
      </c>
      <c r="F65" s="6"/>
      <c r="G65" s="59">
        <f>D65*E65</f>
        <v>19654</v>
      </c>
    </row>
    <row r="66" ht="12.75" hidden="1">
      <c r="G66" s="60">
        <f>SUM(G59:G65)</f>
        <v>331479</v>
      </c>
    </row>
  </sheetData>
  <sheetProtection/>
  <mergeCells count="51">
    <mergeCell ref="A1:G1"/>
    <mergeCell ref="A2:G2"/>
    <mergeCell ref="A3:G3"/>
    <mergeCell ref="A5:B5"/>
    <mergeCell ref="A6:B6"/>
    <mergeCell ref="A7:B7"/>
    <mergeCell ref="A8:B8"/>
    <mergeCell ref="A9:B9"/>
    <mergeCell ref="A10:B10"/>
    <mergeCell ref="A14:B14"/>
    <mergeCell ref="A15:B15"/>
    <mergeCell ref="A16:B16"/>
    <mergeCell ref="A17:B17"/>
    <mergeCell ref="A18:B18"/>
    <mergeCell ref="A19:B19"/>
    <mergeCell ref="A20:B20"/>
    <mergeCell ref="E21:F21"/>
    <mergeCell ref="A24:B24"/>
    <mergeCell ref="A25:B25"/>
    <mergeCell ref="A26:B26"/>
    <mergeCell ref="A27:B27"/>
    <mergeCell ref="A28:B28"/>
    <mergeCell ref="A29:B29"/>
    <mergeCell ref="A30:B30"/>
    <mergeCell ref="A31:B31"/>
    <mergeCell ref="E32:F32"/>
    <mergeCell ref="A35:B35"/>
    <mergeCell ref="A36:B36"/>
    <mergeCell ref="A37:B37"/>
    <mergeCell ref="A38:B38"/>
    <mergeCell ref="A39:B39"/>
    <mergeCell ref="A40:B40"/>
    <mergeCell ref="A41:B41"/>
    <mergeCell ref="A42:B42"/>
    <mergeCell ref="E43:F43"/>
    <mergeCell ref="A47:B47"/>
    <mergeCell ref="A48:B48"/>
    <mergeCell ref="A49:B49"/>
    <mergeCell ref="A50:B50"/>
    <mergeCell ref="A51:B51"/>
    <mergeCell ref="A52:B52"/>
    <mergeCell ref="A53:B53"/>
    <mergeCell ref="E56:F56"/>
    <mergeCell ref="A58:B58"/>
    <mergeCell ref="A63:B63"/>
    <mergeCell ref="A64:B64"/>
    <mergeCell ref="A65:B65"/>
    <mergeCell ref="A59:B59"/>
    <mergeCell ref="A60:B60"/>
    <mergeCell ref="A61:B61"/>
    <mergeCell ref="A62:B6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showZeros="0" zoomScalePageLayoutView="0" workbookViewId="0" topLeftCell="A65536">
      <selection activeCell="A1" sqref="A1:IV16384"/>
    </sheetView>
  </sheetViews>
  <sheetFormatPr defaultColWidth="11.421875" defaultRowHeight="12.75" zeroHeight="1"/>
  <cols>
    <col min="1" max="1" width="36.00390625" style="0" customWidth="1"/>
    <col min="2" max="2" width="4.57421875" style="0" customWidth="1"/>
    <col min="3" max="4" width="7.7109375" style="19" customWidth="1"/>
    <col min="5" max="5" width="7.57421875" style="0" customWidth="1"/>
    <col min="6" max="6" width="7.00390625" style="0" customWidth="1"/>
    <col min="7" max="7" width="8.57421875" style="16" customWidth="1"/>
    <col min="8" max="8" width="8.140625" style="16" customWidth="1"/>
    <col min="9" max="9" width="9.00390625" style="17" customWidth="1"/>
    <col min="10" max="10" width="10.140625" style="17" customWidth="1"/>
    <col min="11" max="11" width="11.421875" style="17" customWidth="1"/>
    <col min="12" max="12" width="25.00390625" style="17" customWidth="1"/>
    <col min="13" max="13" width="11.7109375" style="0" bestFit="1" customWidth="1"/>
  </cols>
  <sheetData>
    <row r="1" spans="7:9" ht="12.75" hidden="1">
      <c r="G1" s="32">
        <f>+G2*8</f>
        <v>39304</v>
      </c>
      <c r="H1" s="32">
        <f>+H2*8</f>
        <v>19656</v>
      </c>
      <c r="I1" s="20"/>
    </row>
    <row r="2" spans="1:10" ht="12.75" hidden="1">
      <c r="A2" s="21" t="s">
        <v>67</v>
      </c>
      <c r="B2" s="22" t="s">
        <v>62</v>
      </c>
      <c r="C2" s="23" t="s">
        <v>68</v>
      </c>
      <c r="D2" s="23" t="s">
        <v>69</v>
      </c>
      <c r="E2" s="21" t="s">
        <v>70</v>
      </c>
      <c r="F2" s="21" t="s">
        <v>71</v>
      </c>
      <c r="G2" s="32">
        <f>+N27</f>
        <v>4913</v>
      </c>
      <c r="H2" s="32">
        <f>+N26</f>
        <v>2457</v>
      </c>
      <c r="I2" s="24" t="s">
        <v>72</v>
      </c>
      <c r="J2" s="25" t="s">
        <v>157</v>
      </c>
    </row>
    <row r="3" spans="1:13" ht="12.75" hidden="1">
      <c r="A3" s="26" t="s">
        <v>158</v>
      </c>
      <c r="B3" s="27" t="s">
        <v>103</v>
      </c>
      <c r="C3" s="28"/>
      <c r="D3" s="28"/>
      <c r="E3" s="29"/>
      <c r="F3" s="30">
        <f>H2</f>
        <v>2457</v>
      </c>
      <c r="G3" s="31"/>
      <c r="H3" s="31"/>
      <c r="I3" s="32">
        <f>F3</f>
        <v>2457</v>
      </c>
      <c r="J3" s="33">
        <f>2*I3</f>
        <v>4914</v>
      </c>
      <c r="L3" s="18" t="s">
        <v>192</v>
      </c>
      <c r="M3" s="66">
        <v>496900</v>
      </c>
    </row>
    <row r="4" spans="1:13" ht="12.75" hidden="1">
      <c r="A4" s="26" t="s">
        <v>125</v>
      </c>
      <c r="B4" s="34"/>
      <c r="C4" s="35"/>
      <c r="D4" s="35"/>
      <c r="E4" s="36">
        <f>G2</f>
        <v>4913</v>
      </c>
      <c r="F4" s="30"/>
      <c r="G4" s="37"/>
      <c r="H4" s="37"/>
      <c r="I4" s="38">
        <f>E4</f>
        <v>4913</v>
      </c>
      <c r="J4" s="39">
        <f>I4*2</f>
        <v>9826</v>
      </c>
      <c r="L4" s="18" t="s">
        <v>193</v>
      </c>
      <c r="M4" s="67">
        <f>+M3/(30*8)</f>
        <v>2070.4166666666665</v>
      </c>
    </row>
    <row r="5" spans="1:13" ht="12.75" hidden="1">
      <c r="A5" s="40" t="s">
        <v>126</v>
      </c>
      <c r="B5" s="41" t="s">
        <v>103</v>
      </c>
      <c r="C5" s="42"/>
      <c r="D5" s="42"/>
      <c r="E5" s="36">
        <f>G2</f>
        <v>4913</v>
      </c>
      <c r="F5" s="30">
        <f>H2</f>
        <v>2457</v>
      </c>
      <c r="G5" s="43"/>
      <c r="H5" s="43"/>
      <c r="I5" s="44">
        <f>E5+F5</f>
        <v>7370</v>
      </c>
      <c r="J5" s="45">
        <f>2*I5</f>
        <v>14740</v>
      </c>
      <c r="L5" s="18" t="s">
        <v>194</v>
      </c>
      <c r="M5" s="67">
        <f>+M4*2</f>
        <v>4140.833333333333</v>
      </c>
    </row>
    <row r="6" spans="1:13" ht="12.75" hidden="1">
      <c r="A6" s="46" t="s">
        <v>127</v>
      </c>
      <c r="B6" s="27" t="s">
        <v>103</v>
      </c>
      <c r="C6" s="28"/>
      <c r="D6" s="28"/>
      <c r="E6" s="47">
        <f>G2</f>
        <v>4913</v>
      </c>
      <c r="F6" s="30">
        <f>H2</f>
        <v>2457</v>
      </c>
      <c r="G6" s="48"/>
      <c r="H6" s="48"/>
      <c r="I6" s="32">
        <f>E6+2*F6</f>
        <v>9827</v>
      </c>
      <c r="J6" s="33">
        <f>2*I6</f>
        <v>19654</v>
      </c>
      <c r="L6" s="18"/>
      <c r="M6" s="3"/>
    </row>
    <row r="7" spans="1:10" ht="12.75" hidden="1">
      <c r="A7" s="46" t="s">
        <v>128</v>
      </c>
      <c r="B7" s="27" t="s">
        <v>103</v>
      </c>
      <c r="C7" s="49"/>
      <c r="D7" s="49"/>
      <c r="E7" s="50">
        <f>G2</f>
        <v>4913</v>
      </c>
      <c r="F7" s="30">
        <f>H2</f>
        <v>2457</v>
      </c>
      <c r="G7" s="51"/>
      <c r="H7" s="51"/>
      <c r="I7" s="32">
        <f>E7+3*F7</f>
        <v>12284</v>
      </c>
      <c r="J7" s="33">
        <f>2*I7</f>
        <v>24568</v>
      </c>
    </row>
    <row r="8" spans="1:10" ht="12.75" hidden="1">
      <c r="A8" s="64" t="s">
        <v>179</v>
      </c>
      <c r="B8" s="27" t="s">
        <v>103</v>
      </c>
      <c r="C8" s="49"/>
      <c r="D8" s="49"/>
      <c r="E8" s="50">
        <v>4150</v>
      </c>
      <c r="F8" s="30">
        <v>2075</v>
      </c>
      <c r="G8" s="51"/>
      <c r="H8" s="51"/>
      <c r="I8" s="32">
        <f>+E8*2+F8</f>
        <v>10375</v>
      </c>
      <c r="J8" s="33">
        <f>2*I8</f>
        <v>20750</v>
      </c>
    </row>
    <row r="9" spans="1:13" ht="12.75" hidden="1">
      <c r="A9" s="40" t="s">
        <v>129</v>
      </c>
      <c r="B9" s="41" t="s">
        <v>103</v>
      </c>
      <c r="C9" s="42"/>
      <c r="D9" s="42"/>
      <c r="E9" s="36">
        <f>G2*1.3</f>
        <v>6386.900000000001</v>
      </c>
      <c r="F9" s="30">
        <f>H2*1.2</f>
        <v>2948.4</v>
      </c>
      <c r="G9" s="43"/>
      <c r="H9" s="43"/>
      <c r="I9" s="44">
        <f>E9+F9</f>
        <v>9335.300000000001</v>
      </c>
      <c r="J9" s="45">
        <f>2*I9</f>
        <v>18670.600000000002</v>
      </c>
      <c r="L9" s="18" t="s">
        <v>37</v>
      </c>
      <c r="M9" s="66">
        <v>515000</v>
      </c>
    </row>
    <row r="10" spans="2:14" ht="12.75" hidden="1">
      <c r="B10" s="76"/>
      <c r="C10" s="74"/>
      <c r="D10" s="74"/>
      <c r="E10" s="77"/>
      <c r="F10" s="68"/>
      <c r="G10" s="69"/>
      <c r="H10" s="69"/>
      <c r="I10" s="70"/>
      <c r="J10" s="77">
        <f aca="true" t="shared" si="0" ref="J10:J41">I10*2</f>
        <v>0</v>
      </c>
      <c r="K10" s="81"/>
      <c r="L10" s="18" t="s">
        <v>193</v>
      </c>
      <c r="M10" s="67">
        <f>+M9/(30*8)</f>
        <v>2145.8333333333335</v>
      </c>
      <c r="N10" t="s">
        <v>197</v>
      </c>
    </row>
    <row r="11" spans="2:14" ht="12.75" hidden="1">
      <c r="B11" s="76"/>
      <c r="C11" s="74"/>
      <c r="D11" s="74"/>
      <c r="E11" s="77"/>
      <c r="F11" s="68"/>
      <c r="G11" s="69"/>
      <c r="H11" s="69"/>
      <c r="I11" s="70"/>
      <c r="J11" s="77">
        <f t="shared" si="0"/>
        <v>0</v>
      </c>
      <c r="K11" s="81"/>
      <c r="L11" s="18" t="s">
        <v>194</v>
      </c>
      <c r="M11" s="67">
        <f>+M10*2</f>
        <v>4291.666666666667</v>
      </c>
      <c r="N11" t="s">
        <v>198</v>
      </c>
    </row>
    <row r="12" spans="2:12" ht="12.75" hidden="1">
      <c r="B12" s="76"/>
      <c r="C12" s="74"/>
      <c r="D12" s="74"/>
      <c r="E12" s="77"/>
      <c r="F12" s="68"/>
      <c r="G12" s="69"/>
      <c r="H12" s="69"/>
      <c r="I12" s="70"/>
      <c r="J12" s="77">
        <f t="shared" si="0"/>
        <v>0</v>
      </c>
      <c r="K12" s="81"/>
      <c r="L12" s="17">
        <f>K12+K25</f>
        <v>0</v>
      </c>
    </row>
    <row r="13" spans="2:12" ht="12.75" hidden="1">
      <c r="B13" s="76"/>
      <c r="C13" s="74"/>
      <c r="D13" s="74"/>
      <c r="E13" s="77"/>
      <c r="F13" s="68"/>
      <c r="G13" s="69"/>
      <c r="H13" s="69"/>
      <c r="I13" s="70"/>
      <c r="J13" s="77">
        <f t="shared" si="0"/>
        <v>0</v>
      </c>
      <c r="K13" s="81"/>
      <c r="L13" s="17">
        <f>K13+K26</f>
        <v>0</v>
      </c>
    </row>
    <row r="14" spans="2:13" ht="12.75" hidden="1">
      <c r="B14" s="76"/>
      <c r="C14" s="74"/>
      <c r="D14" s="74"/>
      <c r="E14" s="77"/>
      <c r="F14" s="68"/>
      <c r="G14" s="69"/>
      <c r="H14" s="69"/>
      <c r="I14" s="70"/>
      <c r="J14" s="77">
        <f t="shared" si="0"/>
        <v>0</v>
      </c>
      <c r="K14" s="81"/>
      <c r="L14" s="18" t="s">
        <v>37</v>
      </c>
      <c r="M14" s="66">
        <v>535600</v>
      </c>
    </row>
    <row r="15" spans="2:14" ht="12.75" hidden="1">
      <c r="B15" s="76"/>
      <c r="C15" s="74"/>
      <c r="D15" s="74"/>
      <c r="E15" s="77"/>
      <c r="F15" s="68"/>
      <c r="G15" s="69"/>
      <c r="H15" s="69"/>
      <c r="I15" s="70"/>
      <c r="J15" s="77">
        <f t="shared" si="0"/>
        <v>0</v>
      </c>
      <c r="K15" s="81"/>
      <c r="L15" s="18" t="s">
        <v>193</v>
      </c>
      <c r="M15" s="66">
        <f>+M14/(30*8)</f>
        <v>2231.6666666666665</v>
      </c>
      <c r="N15" t="s">
        <v>1</v>
      </c>
    </row>
    <row r="16" spans="2:14" ht="12.75" hidden="1">
      <c r="B16" s="76"/>
      <c r="C16" s="74"/>
      <c r="D16" s="74"/>
      <c r="E16" s="77"/>
      <c r="F16" s="68"/>
      <c r="G16" s="69"/>
      <c r="H16" s="69"/>
      <c r="I16" s="70"/>
      <c r="J16" s="77">
        <f t="shared" si="0"/>
        <v>0</v>
      </c>
      <c r="K16" s="81"/>
      <c r="L16" s="18" t="s">
        <v>194</v>
      </c>
      <c r="M16" s="66">
        <f>+M15*2</f>
        <v>4463.333333333333</v>
      </c>
      <c r="N16" t="s">
        <v>2</v>
      </c>
    </row>
    <row r="17" spans="2:11" ht="12.75" hidden="1">
      <c r="B17" s="76"/>
      <c r="C17" s="74"/>
      <c r="D17" s="74"/>
      <c r="E17" s="77"/>
      <c r="F17" s="68"/>
      <c r="G17" s="69"/>
      <c r="H17" s="69"/>
      <c r="I17" s="70"/>
      <c r="J17" s="77">
        <f t="shared" si="0"/>
        <v>0</v>
      </c>
      <c r="K17" s="81"/>
    </row>
    <row r="18" spans="2:11" ht="12.75" hidden="1">
      <c r="B18" s="76"/>
      <c r="C18" s="74"/>
      <c r="D18" s="74"/>
      <c r="E18" s="77"/>
      <c r="F18" s="68"/>
      <c r="G18" s="69"/>
      <c r="H18" s="69"/>
      <c r="I18" s="70"/>
      <c r="J18" s="77">
        <f t="shared" si="0"/>
        <v>0</v>
      </c>
      <c r="K18" s="81"/>
    </row>
    <row r="19" spans="2:13" ht="12.75" hidden="1">
      <c r="B19" s="76"/>
      <c r="C19" s="74"/>
      <c r="D19" s="74"/>
      <c r="E19" s="77"/>
      <c r="F19" s="68"/>
      <c r="G19" s="69"/>
      <c r="H19" s="69"/>
      <c r="I19" s="70"/>
      <c r="J19" s="77">
        <f t="shared" si="0"/>
        <v>0</v>
      </c>
      <c r="K19" s="81"/>
      <c r="L19" s="53" t="s">
        <v>202</v>
      </c>
      <c r="M19" s="66">
        <v>566700</v>
      </c>
    </row>
    <row r="20" spans="2:14" ht="12.75" hidden="1">
      <c r="B20" s="76"/>
      <c r="C20" s="74"/>
      <c r="D20" s="74"/>
      <c r="E20" s="77"/>
      <c r="F20" s="68"/>
      <c r="G20" s="69"/>
      <c r="H20" s="69"/>
      <c r="I20" s="70"/>
      <c r="J20" s="77">
        <f t="shared" si="0"/>
        <v>0</v>
      </c>
      <c r="K20" s="81"/>
      <c r="L20" s="18" t="s">
        <v>193</v>
      </c>
      <c r="M20" s="66">
        <f>+M19/(30*8)</f>
        <v>2361.25</v>
      </c>
      <c r="N20">
        <v>2361</v>
      </c>
    </row>
    <row r="21" spans="2:14" ht="12.75" hidden="1">
      <c r="B21" s="76"/>
      <c r="C21" s="74"/>
      <c r="D21" s="74"/>
      <c r="E21" s="77"/>
      <c r="F21" s="68"/>
      <c r="G21" s="69"/>
      <c r="H21" s="69"/>
      <c r="I21" s="70"/>
      <c r="J21" s="77">
        <f t="shared" si="0"/>
        <v>0</v>
      </c>
      <c r="K21" s="81"/>
      <c r="L21" s="18" t="s">
        <v>194</v>
      </c>
      <c r="M21" s="66">
        <f>+M20*2</f>
        <v>4722.5</v>
      </c>
      <c r="N21">
        <v>4723</v>
      </c>
    </row>
    <row r="22" spans="2:11" ht="12.75" hidden="1">
      <c r="B22" s="76"/>
      <c r="C22" s="74"/>
      <c r="D22" s="74"/>
      <c r="E22" s="77"/>
      <c r="F22" s="68"/>
      <c r="G22" s="69"/>
      <c r="H22" s="69"/>
      <c r="I22" s="70"/>
      <c r="J22" s="77">
        <f t="shared" si="0"/>
        <v>0</v>
      </c>
      <c r="K22" s="81"/>
    </row>
    <row r="23" spans="2:11" ht="12.75" hidden="1">
      <c r="B23" s="76"/>
      <c r="C23" s="74"/>
      <c r="D23" s="74"/>
      <c r="E23" s="77"/>
      <c r="F23" s="68"/>
      <c r="G23" s="69"/>
      <c r="H23" s="69"/>
      <c r="I23" s="70"/>
      <c r="J23" s="77">
        <f t="shared" si="0"/>
        <v>0</v>
      </c>
      <c r="K23" s="81"/>
    </row>
    <row r="24" spans="2:11" ht="12.75" hidden="1">
      <c r="B24" s="76"/>
      <c r="C24" s="74"/>
      <c r="D24" s="74"/>
      <c r="E24" s="77"/>
      <c r="F24" s="68"/>
      <c r="G24" s="69"/>
      <c r="H24" s="69"/>
      <c r="I24" s="70"/>
      <c r="J24" s="77">
        <f t="shared" si="0"/>
        <v>0</v>
      </c>
      <c r="K24" s="81"/>
    </row>
    <row r="25" spans="2:13" ht="12.75" hidden="1">
      <c r="B25" s="76"/>
      <c r="C25" s="74"/>
      <c r="D25" s="74"/>
      <c r="E25" s="77"/>
      <c r="F25" s="68"/>
      <c r="G25" s="69"/>
      <c r="H25" s="69"/>
      <c r="I25" s="70"/>
      <c r="J25" s="77">
        <f t="shared" si="0"/>
        <v>0</v>
      </c>
      <c r="K25" s="20"/>
      <c r="L25" s="53" t="s">
        <v>202</v>
      </c>
      <c r="M25" s="66">
        <v>589500</v>
      </c>
    </row>
    <row r="26" spans="2:14" ht="12.75" hidden="1">
      <c r="B26" s="76"/>
      <c r="C26" s="74"/>
      <c r="D26" s="74"/>
      <c r="E26" s="77"/>
      <c r="F26" s="68"/>
      <c r="G26" s="69"/>
      <c r="H26" s="69"/>
      <c r="I26" s="70"/>
      <c r="J26" s="77">
        <f t="shared" si="0"/>
        <v>0</v>
      </c>
      <c r="K26" s="81"/>
      <c r="L26" s="18" t="s">
        <v>193</v>
      </c>
      <c r="M26" s="66">
        <f>+M25/(30*8)</f>
        <v>2456.25</v>
      </c>
      <c r="N26">
        <v>2457</v>
      </c>
    </row>
    <row r="27" spans="2:14" ht="12.75" hidden="1">
      <c r="B27" s="76"/>
      <c r="C27" s="74"/>
      <c r="D27" s="74"/>
      <c r="E27" s="77"/>
      <c r="F27" s="68"/>
      <c r="G27" s="69"/>
      <c r="H27" s="69"/>
      <c r="I27" s="70"/>
      <c r="J27" s="77">
        <f t="shared" si="0"/>
        <v>0</v>
      </c>
      <c r="K27" s="81"/>
      <c r="L27" s="18" t="s">
        <v>194</v>
      </c>
      <c r="M27" s="66">
        <f>+M26*2</f>
        <v>4912.5</v>
      </c>
      <c r="N27">
        <v>4913</v>
      </c>
    </row>
    <row r="28" spans="2:11" ht="12.75" hidden="1">
      <c r="B28" s="76"/>
      <c r="C28" s="74"/>
      <c r="D28" s="74"/>
      <c r="E28" s="77"/>
      <c r="F28" s="68"/>
      <c r="G28" s="69"/>
      <c r="H28" s="69"/>
      <c r="I28" s="70"/>
      <c r="J28" s="77">
        <f t="shared" si="0"/>
        <v>0</v>
      </c>
      <c r="K28" s="81"/>
    </row>
    <row r="29" spans="2:11" ht="12.75" hidden="1">
      <c r="B29" s="76"/>
      <c r="C29" s="74"/>
      <c r="D29" s="74"/>
      <c r="E29" s="77"/>
      <c r="F29" s="68"/>
      <c r="G29" s="69"/>
      <c r="H29" s="69"/>
      <c r="I29" s="70"/>
      <c r="J29" s="77">
        <f t="shared" si="0"/>
        <v>0</v>
      </c>
      <c r="K29" s="81"/>
    </row>
    <row r="30" spans="2:11" ht="12.75" hidden="1">
      <c r="B30" s="76"/>
      <c r="C30" s="74"/>
      <c r="D30" s="74"/>
      <c r="E30" s="77"/>
      <c r="F30" s="68"/>
      <c r="G30" s="69"/>
      <c r="H30" s="69"/>
      <c r="I30" s="70"/>
      <c r="J30" s="77">
        <f t="shared" si="0"/>
        <v>0</v>
      </c>
      <c r="K30" s="81"/>
    </row>
    <row r="31" spans="2:11" ht="12.75" hidden="1">
      <c r="B31" s="76"/>
      <c r="C31" s="74"/>
      <c r="D31" s="74"/>
      <c r="E31" s="77"/>
      <c r="F31" s="68"/>
      <c r="G31" s="69"/>
      <c r="H31" s="69"/>
      <c r="I31" s="70"/>
      <c r="J31" s="77">
        <f t="shared" si="0"/>
        <v>0</v>
      </c>
      <c r="K31" s="81"/>
    </row>
    <row r="32" spans="2:11" ht="12.75" hidden="1">
      <c r="B32" s="76"/>
      <c r="C32" s="74"/>
      <c r="D32" s="74"/>
      <c r="E32" s="77"/>
      <c r="F32" s="68"/>
      <c r="G32" s="69"/>
      <c r="H32" s="69"/>
      <c r="I32" s="70"/>
      <c r="J32" s="77">
        <f t="shared" si="0"/>
        <v>0</v>
      </c>
      <c r="K32" s="81"/>
    </row>
    <row r="33" spans="2:11" ht="12.75" hidden="1">
      <c r="B33" s="76"/>
      <c r="C33" s="74"/>
      <c r="D33" s="74"/>
      <c r="E33" s="77"/>
      <c r="F33" s="68"/>
      <c r="G33" s="69"/>
      <c r="H33" s="69"/>
      <c r="I33" s="70"/>
      <c r="J33" s="77">
        <f t="shared" si="0"/>
        <v>0</v>
      </c>
      <c r="K33" s="81"/>
    </row>
    <row r="34" spans="2:11" ht="12.75" hidden="1">
      <c r="B34" s="76"/>
      <c r="C34" s="74"/>
      <c r="D34" s="74"/>
      <c r="E34" s="77"/>
      <c r="F34" s="68"/>
      <c r="G34" s="69"/>
      <c r="H34" s="69"/>
      <c r="I34" s="70"/>
      <c r="J34" s="77">
        <f t="shared" si="0"/>
        <v>0</v>
      </c>
      <c r="K34" s="81"/>
    </row>
    <row r="35" spans="2:11" ht="12.75" hidden="1">
      <c r="B35" s="76"/>
      <c r="C35" s="74"/>
      <c r="D35" s="74"/>
      <c r="E35" s="77"/>
      <c r="F35" s="68"/>
      <c r="G35" s="69"/>
      <c r="H35" s="69"/>
      <c r="I35" s="70"/>
      <c r="J35" s="77">
        <f t="shared" si="0"/>
        <v>0</v>
      </c>
      <c r="K35" s="81"/>
    </row>
    <row r="36" spans="2:11" ht="12.75" hidden="1">
      <c r="B36" s="76"/>
      <c r="C36" s="74"/>
      <c r="D36" s="74"/>
      <c r="E36" s="77"/>
      <c r="F36" s="68"/>
      <c r="G36" s="69"/>
      <c r="H36" s="69"/>
      <c r="I36" s="70"/>
      <c r="J36" s="77">
        <f t="shared" si="0"/>
        <v>0</v>
      </c>
      <c r="K36" s="81"/>
    </row>
    <row r="37" spans="2:11" ht="12.75" hidden="1">
      <c r="B37" s="76"/>
      <c r="C37" s="74"/>
      <c r="D37" s="74"/>
      <c r="E37" s="77"/>
      <c r="F37" s="68"/>
      <c r="G37" s="69"/>
      <c r="H37" s="69"/>
      <c r="I37" s="70"/>
      <c r="J37" s="77">
        <f t="shared" si="0"/>
        <v>0</v>
      </c>
      <c r="K37" s="81"/>
    </row>
    <row r="38" spans="2:11" ht="12.75" hidden="1">
      <c r="B38" s="76"/>
      <c r="C38" s="74"/>
      <c r="D38" s="74"/>
      <c r="E38" s="77"/>
      <c r="F38" s="68"/>
      <c r="G38" s="69"/>
      <c r="H38" s="69"/>
      <c r="I38" s="70"/>
      <c r="J38" s="77">
        <f t="shared" si="0"/>
        <v>0</v>
      </c>
      <c r="K38" s="81"/>
    </row>
    <row r="39" spans="2:11" ht="12.75" hidden="1">
      <c r="B39" s="76"/>
      <c r="C39" s="74"/>
      <c r="D39" s="74"/>
      <c r="E39" s="77"/>
      <c r="F39" s="68"/>
      <c r="G39" s="69"/>
      <c r="H39" s="69"/>
      <c r="I39" s="70"/>
      <c r="J39" s="77">
        <f t="shared" si="0"/>
        <v>0</v>
      </c>
      <c r="K39" s="81"/>
    </row>
    <row r="40" spans="2:11" ht="12.75" hidden="1">
      <c r="B40" s="76"/>
      <c r="C40" s="74"/>
      <c r="D40" s="74"/>
      <c r="E40" s="77"/>
      <c r="F40" s="68"/>
      <c r="G40" s="69"/>
      <c r="H40" s="69"/>
      <c r="I40" s="70"/>
      <c r="J40" s="77">
        <f t="shared" si="0"/>
        <v>0</v>
      </c>
      <c r="K40" s="81"/>
    </row>
    <row r="41" spans="2:11" ht="12.75" hidden="1">
      <c r="B41" s="76"/>
      <c r="C41" s="74"/>
      <c r="D41" s="74"/>
      <c r="E41" s="77"/>
      <c r="F41" s="68"/>
      <c r="G41" s="69"/>
      <c r="H41" s="69"/>
      <c r="I41" s="70"/>
      <c r="J41" s="77">
        <f t="shared" si="0"/>
        <v>0</v>
      </c>
      <c r="K41" s="81"/>
    </row>
    <row r="42" spans="2:11" ht="12.75" hidden="1">
      <c r="B42" s="76"/>
      <c r="C42" s="74"/>
      <c r="D42" s="74"/>
      <c r="E42" s="77"/>
      <c r="F42" s="68"/>
      <c r="G42" s="69"/>
      <c r="H42" s="69"/>
      <c r="I42" s="70"/>
      <c r="J42" s="77">
        <f aca="true" t="shared" si="1" ref="J42:J73">I42*2</f>
        <v>0</v>
      </c>
      <c r="K42" s="81"/>
    </row>
    <row r="43" spans="2:11" ht="12.75" hidden="1">
      <c r="B43" s="76"/>
      <c r="C43" s="74"/>
      <c r="D43" s="74"/>
      <c r="E43" s="77"/>
      <c r="F43" s="68"/>
      <c r="G43" s="69"/>
      <c r="H43" s="69"/>
      <c r="I43" s="70"/>
      <c r="J43" s="77">
        <f t="shared" si="1"/>
        <v>0</v>
      </c>
      <c r="K43" s="81"/>
    </row>
    <row r="44" spans="2:11" ht="12.75" hidden="1">
      <c r="B44" s="76"/>
      <c r="C44" s="74"/>
      <c r="D44" s="74"/>
      <c r="E44" s="77"/>
      <c r="F44" s="68"/>
      <c r="G44" s="69"/>
      <c r="H44" s="69"/>
      <c r="I44" s="70"/>
      <c r="J44" s="77">
        <f t="shared" si="1"/>
        <v>0</v>
      </c>
      <c r="K44" s="81"/>
    </row>
    <row r="45" spans="2:11" ht="12.75" hidden="1">
      <c r="B45" s="76"/>
      <c r="C45" s="74"/>
      <c r="D45" s="74"/>
      <c r="E45" s="77"/>
      <c r="F45" s="68"/>
      <c r="G45" s="69"/>
      <c r="H45" s="69"/>
      <c r="I45" s="70"/>
      <c r="J45" s="77">
        <f t="shared" si="1"/>
        <v>0</v>
      </c>
      <c r="K45" s="81"/>
    </row>
    <row r="46" spans="2:11" ht="12.75" hidden="1">
      <c r="B46" s="76"/>
      <c r="C46" s="74"/>
      <c r="D46" s="74"/>
      <c r="E46" s="77"/>
      <c r="F46" s="68"/>
      <c r="G46" s="69"/>
      <c r="H46" s="69"/>
      <c r="I46" s="70"/>
      <c r="J46" s="77">
        <f t="shared" si="1"/>
        <v>0</v>
      </c>
      <c r="K46" s="81"/>
    </row>
    <row r="47" spans="2:11" ht="12.75" hidden="1">
      <c r="B47" s="76"/>
      <c r="C47" s="74"/>
      <c r="D47" s="74"/>
      <c r="E47" s="77"/>
      <c r="F47" s="68"/>
      <c r="G47" s="69"/>
      <c r="H47" s="69"/>
      <c r="I47" s="70"/>
      <c r="J47" s="77">
        <f t="shared" si="1"/>
        <v>0</v>
      </c>
      <c r="K47" s="81"/>
    </row>
    <row r="48" spans="2:11" ht="12.75" hidden="1">
      <c r="B48" s="76"/>
      <c r="C48" s="74"/>
      <c r="D48" s="74"/>
      <c r="E48" s="77"/>
      <c r="F48" s="68"/>
      <c r="G48" s="69"/>
      <c r="H48" s="69"/>
      <c r="I48" s="70"/>
      <c r="J48" s="77">
        <f t="shared" si="1"/>
        <v>0</v>
      </c>
      <c r="K48" s="81"/>
    </row>
    <row r="49" spans="2:11" ht="12.75" hidden="1">
      <c r="B49" s="76"/>
      <c r="C49" s="74"/>
      <c r="D49" s="74"/>
      <c r="E49" s="77"/>
      <c r="F49" s="68"/>
      <c r="G49" s="69"/>
      <c r="H49" s="69"/>
      <c r="I49" s="70"/>
      <c r="J49" s="77">
        <f t="shared" si="1"/>
        <v>0</v>
      </c>
      <c r="K49" s="81"/>
    </row>
    <row r="50" spans="2:11" ht="12.75" hidden="1">
      <c r="B50" s="76"/>
      <c r="C50" s="74"/>
      <c r="D50" s="74"/>
      <c r="E50" s="77"/>
      <c r="F50" s="68"/>
      <c r="G50" s="69"/>
      <c r="H50" s="69"/>
      <c r="I50" s="70"/>
      <c r="J50" s="77">
        <f t="shared" si="1"/>
        <v>0</v>
      </c>
      <c r="K50" s="81"/>
    </row>
    <row r="51" spans="2:11" ht="12.75" hidden="1">
      <c r="B51" s="76"/>
      <c r="C51" s="74"/>
      <c r="D51" s="74"/>
      <c r="E51" s="77"/>
      <c r="F51" s="68"/>
      <c r="G51" s="69"/>
      <c r="H51" s="69"/>
      <c r="I51" s="70"/>
      <c r="J51" s="77">
        <f t="shared" si="1"/>
        <v>0</v>
      </c>
      <c r="K51" s="81"/>
    </row>
    <row r="52" spans="2:11" ht="12.75" hidden="1">
      <c r="B52" s="76"/>
      <c r="C52" s="74"/>
      <c r="D52" s="74"/>
      <c r="E52" s="77"/>
      <c r="F52" s="68"/>
      <c r="G52" s="69"/>
      <c r="H52" s="69"/>
      <c r="I52" s="70"/>
      <c r="J52" s="77">
        <f t="shared" si="1"/>
        <v>0</v>
      </c>
      <c r="K52" s="81"/>
    </row>
    <row r="53" spans="2:11" ht="12.75" hidden="1">
      <c r="B53" s="76"/>
      <c r="C53" s="74"/>
      <c r="D53" s="74"/>
      <c r="E53" s="77"/>
      <c r="F53" s="68"/>
      <c r="G53" s="69"/>
      <c r="H53" s="69"/>
      <c r="I53" s="70"/>
      <c r="J53" s="77">
        <f t="shared" si="1"/>
        <v>0</v>
      </c>
      <c r="K53" s="81"/>
    </row>
    <row r="54" spans="2:11" ht="12.75" hidden="1">
      <c r="B54" s="76"/>
      <c r="C54" s="74"/>
      <c r="D54" s="74"/>
      <c r="E54" s="77"/>
      <c r="F54" s="68"/>
      <c r="G54" s="69"/>
      <c r="H54" s="69"/>
      <c r="I54" s="70"/>
      <c r="J54" s="77">
        <f t="shared" si="1"/>
        <v>0</v>
      </c>
      <c r="K54" s="81"/>
    </row>
    <row r="55" spans="2:11" ht="12.75" hidden="1">
      <c r="B55" s="76"/>
      <c r="C55" s="74"/>
      <c r="D55" s="74"/>
      <c r="E55" s="77"/>
      <c r="F55" s="68"/>
      <c r="G55" s="69"/>
      <c r="H55" s="69"/>
      <c r="I55" s="70"/>
      <c r="J55" s="77">
        <f t="shared" si="1"/>
        <v>0</v>
      </c>
      <c r="K55" s="81"/>
    </row>
    <row r="56" spans="2:11" ht="12.75" hidden="1">
      <c r="B56" s="76"/>
      <c r="C56" s="74"/>
      <c r="D56" s="74"/>
      <c r="E56" s="77"/>
      <c r="F56" s="68"/>
      <c r="G56" s="69"/>
      <c r="H56" s="69"/>
      <c r="I56" s="70"/>
      <c r="J56" s="77">
        <f t="shared" si="1"/>
        <v>0</v>
      </c>
      <c r="K56" s="81"/>
    </row>
    <row r="57" spans="2:11" ht="12.75" hidden="1">
      <c r="B57" s="76"/>
      <c r="C57" s="74"/>
      <c r="D57" s="74"/>
      <c r="E57" s="77"/>
      <c r="F57" s="68"/>
      <c r="G57" s="69"/>
      <c r="H57" s="69"/>
      <c r="I57" s="70"/>
      <c r="J57" s="77">
        <f t="shared" si="1"/>
        <v>0</v>
      </c>
      <c r="K57" s="81"/>
    </row>
    <row r="58" spans="2:11" ht="12.75" hidden="1">
      <c r="B58" s="76"/>
      <c r="C58" s="74"/>
      <c r="D58" s="74"/>
      <c r="E58" s="77"/>
      <c r="F58" s="68"/>
      <c r="G58" s="69"/>
      <c r="H58" s="71"/>
      <c r="I58" s="70"/>
      <c r="J58" s="77">
        <f t="shared" si="1"/>
        <v>0</v>
      </c>
      <c r="K58" s="81"/>
    </row>
    <row r="59" spans="2:11" ht="12.75" hidden="1">
      <c r="B59" s="76"/>
      <c r="C59" s="74"/>
      <c r="D59" s="74"/>
      <c r="E59" s="77"/>
      <c r="F59" s="68"/>
      <c r="G59" s="71"/>
      <c r="H59" s="71"/>
      <c r="I59" s="77"/>
      <c r="J59" s="77">
        <f t="shared" si="1"/>
        <v>0</v>
      </c>
      <c r="K59" s="81"/>
    </row>
    <row r="60" spans="2:11" ht="12.75" hidden="1">
      <c r="B60" s="76"/>
      <c r="C60" s="74"/>
      <c r="D60" s="74"/>
      <c r="E60" s="77"/>
      <c r="F60" s="68"/>
      <c r="G60" s="71"/>
      <c r="H60" s="71"/>
      <c r="I60" s="77"/>
      <c r="J60" s="77">
        <f t="shared" si="1"/>
        <v>0</v>
      </c>
      <c r="K60" s="81"/>
    </row>
    <row r="61" spans="2:11" ht="12.75" hidden="1">
      <c r="B61" s="76"/>
      <c r="C61" s="74"/>
      <c r="D61" s="74"/>
      <c r="E61" s="77"/>
      <c r="F61" s="68"/>
      <c r="G61" s="71"/>
      <c r="H61" s="71"/>
      <c r="I61" s="77"/>
      <c r="J61" s="77">
        <f t="shared" si="1"/>
        <v>0</v>
      </c>
      <c r="K61" s="81"/>
    </row>
    <row r="62" spans="2:11" ht="12.75" hidden="1">
      <c r="B62" s="76"/>
      <c r="C62" s="74"/>
      <c r="D62" s="74"/>
      <c r="E62" s="77"/>
      <c r="F62" s="68"/>
      <c r="G62" s="71"/>
      <c r="H62" s="71"/>
      <c r="I62" s="77"/>
      <c r="J62" s="77">
        <f t="shared" si="1"/>
        <v>0</v>
      </c>
      <c r="K62" s="81"/>
    </row>
    <row r="63" spans="2:11" ht="12.75" hidden="1">
      <c r="B63" s="76"/>
      <c r="C63" s="74"/>
      <c r="D63" s="74"/>
      <c r="E63" s="77"/>
      <c r="F63" s="68"/>
      <c r="G63" s="71"/>
      <c r="H63" s="71"/>
      <c r="I63" s="77"/>
      <c r="J63" s="77">
        <f t="shared" si="1"/>
        <v>0</v>
      </c>
      <c r="K63" s="81"/>
    </row>
    <row r="64" spans="2:11" ht="12.75" hidden="1">
      <c r="B64" s="76"/>
      <c r="C64" s="74"/>
      <c r="D64" s="74"/>
      <c r="E64" s="77"/>
      <c r="F64" s="68"/>
      <c r="G64" s="71"/>
      <c r="H64" s="71"/>
      <c r="I64" s="77"/>
      <c r="J64" s="77">
        <f t="shared" si="1"/>
        <v>0</v>
      </c>
      <c r="K64" s="81"/>
    </row>
    <row r="65" spans="2:11" ht="12.75" hidden="1">
      <c r="B65" s="76"/>
      <c r="C65" s="74"/>
      <c r="D65" s="74"/>
      <c r="E65" s="77"/>
      <c r="F65" s="68"/>
      <c r="G65" s="71"/>
      <c r="H65" s="71"/>
      <c r="I65" s="77"/>
      <c r="J65" s="77">
        <f t="shared" si="1"/>
        <v>0</v>
      </c>
      <c r="K65" s="81"/>
    </row>
    <row r="66" spans="2:11" ht="12.75" hidden="1">
      <c r="B66" s="76"/>
      <c r="C66" s="74"/>
      <c r="D66" s="74"/>
      <c r="E66" s="77"/>
      <c r="F66" s="68"/>
      <c r="G66" s="71"/>
      <c r="H66" s="71"/>
      <c r="I66" s="77"/>
      <c r="J66" s="77">
        <f t="shared" si="1"/>
        <v>0</v>
      </c>
      <c r="K66" s="81"/>
    </row>
    <row r="67" spans="2:11" ht="12.75" hidden="1">
      <c r="B67" s="76"/>
      <c r="C67" s="74"/>
      <c r="D67" s="74"/>
      <c r="E67" s="77"/>
      <c r="F67" s="68"/>
      <c r="G67" s="71"/>
      <c r="H67" s="71"/>
      <c r="I67" s="77"/>
      <c r="J67" s="77">
        <f t="shared" si="1"/>
        <v>0</v>
      </c>
      <c r="K67" s="81"/>
    </row>
    <row r="68" spans="2:11" ht="12.75" hidden="1">
      <c r="B68" s="76"/>
      <c r="C68" s="74"/>
      <c r="D68" s="74"/>
      <c r="E68" s="77"/>
      <c r="F68" s="68"/>
      <c r="G68" s="71"/>
      <c r="H68" s="71"/>
      <c r="I68" s="77"/>
      <c r="J68" s="77">
        <f t="shared" si="1"/>
        <v>0</v>
      </c>
      <c r="K68" s="81"/>
    </row>
    <row r="69" spans="2:11" ht="12.75" hidden="1">
      <c r="B69" s="76"/>
      <c r="C69" s="74"/>
      <c r="D69" s="74"/>
      <c r="E69" s="77"/>
      <c r="F69" s="68"/>
      <c r="G69" s="71"/>
      <c r="H69" s="71"/>
      <c r="I69" s="77"/>
      <c r="J69" s="77">
        <f t="shared" si="1"/>
        <v>0</v>
      </c>
      <c r="K69" s="81"/>
    </row>
    <row r="70" spans="2:11" ht="12.75" hidden="1">
      <c r="B70" s="76"/>
      <c r="C70" s="74"/>
      <c r="D70" s="74"/>
      <c r="E70" s="77"/>
      <c r="F70" s="68"/>
      <c r="G70" s="71"/>
      <c r="H70" s="71"/>
      <c r="I70" s="77"/>
      <c r="J70" s="77">
        <f t="shared" si="1"/>
        <v>0</v>
      </c>
      <c r="K70" s="81"/>
    </row>
    <row r="71" spans="2:11" ht="12.75" hidden="1">
      <c r="B71" s="76"/>
      <c r="C71" s="74"/>
      <c r="D71" s="74"/>
      <c r="E71" s="77"/>
      <c r="F71" s="68"/>
      <c r="G71" s="71"/>
      <c r="H71" s="71"/>
      <c r="I71" s="77"/>
      <c r="J71" s="77">
        <f t="shared" si="1"/>
        <v>0</v>
      </c>
      <c r="K71" s="81"/>
    </row>
    <row r="72" spans="2:11" ht="12.75" hidden="1">
      <c r="B72" s="76"/>
      <c r="C72" s="74"/>
      <c r="D72" s="74"/>
      <c r="E72" s="77"/>
      <c r="F72" s="68"/>
      <c r="G72" s="71"/>
      <c r="H72" s="71"/>
      <c r="I72" s="77"/>
      <c r="J72" s="77">
        <f t="shared" si="1"/>
        <v>0</v>
      </c>
      <c r="K72" s="81"/>
    </row>
    <row r="73" spans="2:11" ht="12.75" hidden="1">
      <c r="B73" s="76"/>
      <c r="C73" s="74"/>
      <c r="D73" s="74"/>
      <c r="E73" s="77"/>
      <c r="F73" s="68"/>
      <c r="G73" s="71"/>
      <c r="H73" s="71"/>
      <c r="I73" s="77"/>
      <c r="J73" s="77">
        <f t="shared" si="1"/>
        <v>0</v>
      </c>
      <c r="K73" s="81"/>
    </row>
    <row r="74" spans="2:11" ht="12.75" hidden="1">
      <c r="B74" s="76"/>
      <c r="C74" s="74"/>
      <c r="D74" s="74"/>
      <c r="E74" s="77"/>
      <c r="F74" s="68"/>
      <c r="G74" s="71"/>
      <c r="H74" s="71"/>
      <c r="I74" s="77"/>
      <c r="J74" s="77">
        <f>I74*2</f>
        <v>0</v>
      </c>
      <c r="K74" s="81"/>
    </row>
    <row r="75" spans="2:11" ht="12.75" hidden="1">
      <c r="B75" s="76"/>
      <c r="C75" s="74"/>
      <c r="D75" s="74"/>
      <c r="E75" s="77"/>
      <c r="F75" s="68"/>
      <c r="G75" s="71"/>
      <c r="H75" s="71"/>
      <c r="I75" s="77"/>
      <c r="J75" s="77">
        <f>I75*2</f>
        <v>0</v>
      </c>
      <c r="K75" s="81"/>
    </row>
    <row r="76" spans="2:11" ht="12.75" hidden="1">
      <c r="B76" s="76"/>
      <c r="C76" s="74"/>
      <c r="D76" s="74"/>
      <c r="E76" s="77"/>
      <c r="F76" s="68"/>
      <c r="G76" s="71"/>
      <c r="H76" s="71"/>
      <c r="I76" s="77"/>
      <c r="J76" s="77">
        <f>I76*2</f>
        <v>0</v>
      </c>
      <c r="K76" s="81"/>
    </row>
    <row r="77" spans="2:11" ht="12.75" hidden="1">
      <c r="B77" s="76"/>
      <c r="C77" s="74"/>
      <c r="D77" s="74"/>
      <c r="E77" s="77"/>
      <c r="F77" s="68"/>
      <c r="G77" s="71"/>
      <c r="H77" s="71"/>
      <c r="I77" s="77"/>
      <c r="J77" s="77">
        <f>I77*2</f>
        <v>0</v>
      </c>
      <c r="K77" s="81"/>
    </row>
    <row r="78" spans="1:11" ht="12.75" hidden="1">
      <c r="A78" s="52"/>
      <c r="B78" s="78"/>
      <c r="C78" s="79"/>
      <c r="D78" s="79"/>
      <c r="E78" s="80"/>
      <c r="F78" s="72"/>
      <c r="G78" s="73"/>
      <c r="H78" s="73"/>
      <c r="I78" s="80"/>
      <c r="J78" s="77">
        <f>I78*2</f>
        <v>0</v>
      </c>
      <c r="K78" s="81"/>
    </row>
    <row r="79" spans="3:10" ht="12.75" hidden="1">
      <c r="C79" s="74"/>
      <c r="D79" s="74"/>
      <c r="E79" s="75"/>
      <c r="F79" s="75"/>
      <c r="G79" s="71"/>
      <c r="H79" s="71"/>
      <c r="I79" s="68"/>
      <c r="J79" s="68"/>
    </row>
    <row r="80" spans="3:10" ht="12.75" hidden="1">
      <c r="C80" s="74"/>
      <c r="D80" s="74"/>
      <c r="E80" s="75"/>
      <c r="F80" s="75"/>
      <c r="G80" s="71"/>
      <c r="H80" s="71"/>
      <c r="I80" s="68"/>
      <c r="J80" s="68"/>
    </row>
    <row r="81" spans="3:10" ht="12.75" hidden="1">
      <c r="C81" s="74"/>
      <c r="D81" s="74"/>
      <c r="E81" s="75"/>
      <c r="F81" s="75"/>
      <c r="G81" s="71"/>
      <c r="H81" s="71"/>
      <c r="I81" s="68"/>
      <c r="J81" s="68"/>
    </row>
    <row r="82" spans="3:10" ht="12.75" hidden="1">
      <c r="C82" s="74"/>
      <c r="D82" s="74"/>
      <c r="E82" s="75"/>
      <c r="F82" s="75"/>
      <c r="G82" s="71"/>
      <c r="H82" s="71"/>
      <c r="I82" s="68"/>
      <c r="J82" s="68"/>
    </row>
    <row r="83" spans="3:10" ht="12.75" hidden="1">
      <c r="C83" s="74"/>
      <c r="D83" s="74"/>
      <c r="E83" s="75"/>
      <c r="F83" s="75"/>
      <c r="G83" s="71"/>
      <c r="H83" s="71"/>
      <c r="I83" s="68"/>
      <c r="J83" s="68"/>
    </row>
    <row r="84" spans="3:10" ht="12.75" hidden="1">
      <c r="C84" s="74"/>
      <c r="D84" s="74"/>
      <c r="E84" s="75"/>
      <c r="F84" s="75"/>
      <c r="G84" s="71"/>
      <c r="H84" s="71"/>
      <c r="I84" s="68"/>
      <c r="J84" s="68"/>
    </row>
    <row r="85" spans="3:10" ht="12.75" hidden="1">
      <c r="C85" s="74"/>
      <c r="D85" s="74"/>
      <c r="E85" s="75"/>
      <c r="F85" s="75"/>
      <c r="G85" s="71"/>
      <c r="H85" s="71"/>
      <c r="I85" s="68"/>
      <c r="J85" s="68"/>
    </row>
    <row r="86" spans="3:10" ht="12.75" hidden="1">
      <c r="C86" s="74"/>
      <c r="D86" s="74"/>
      <c r="E86" s="75"/>
      <c r="F86" s="75"/>
      <c r="G86" s="71"/>
      <c r="H86" s="71"/>
      <c r="I86" s="68"/>
      <c r="J86" s="68"/>
    </row>
    <row r="87" spans="3:10" ht="12.75" hidden="1">
      <c r="C87" s="74"/>
      <c r="D87" s="74"/>
      <c r="E87" s="75"/>
      <c r="F87" s="75"/>
      <c r="G87" s="71"/>
      <c r="H87" s="71"/>
      <c r="I87" s="68"/>
      <c r="J87" s="68"/>
    </row>
    <row r="88" spans="3:10" ht="12.75" hidden="1">
      <c r="C88" s="74"/>
      <c r="D88" s="74"/>
      <c r="E88" s="75"/>
      <c r="F88" s="75"/>
      <c r="G88" s="71"/>
      <c r="H88" s="71"/>
      <c r="I88" s="68"/>
      <c r="J88" s="68"/>
    </row>
    <row r="89" spans="3:10" ht="12.75" hidden="1">
      <c r="C89" s="74"/>
      <c r="D89" s="74"/>
      <c r="E89" s="75"/>
      <c r="F89" s="75"/>
      <c r="G89" s="71"/>
      <c r="H89" s="71"/>
      <c r="I89" s="68"/>
      <c r="J89" s="68"/>
    </row>
    <row r="90" spans="3:10" ht="12.75" hidden="1">
      <c r="C90" s="74"/>
      <c r="D90" s="74"/>
      <c r="E90" s="75"/>
      <c r="F90" s="75"/>
      <c r="G90" s="71"/>
      <c r="H90" s="71"/>
      <c r="I90" s="68"/>
      <c r="J90" s="68"/>
    </row>
  </sheetData>
  <sheetProtection/>
  <printOptions/>
  <pageMargins left="0.5902777777777778" right="0.7479166666666667" top="0.39375" bottom="0.9840277777777778" header="0.5118055555555556" footer="0.5118055555555556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5"/>
  <sheetViews>
    <sheetView tabSelected="1" zoomScalePageLayoutView="0" workbookViewId="0" topLeftCell="A1">
      <selection activeCell="A1" sqref="A1"/>
    </sheetView>
  </sheetViews>
  <sheetFormatPr defaultColWidth="13.57421875" defaultRowHeight="12.75"/>
  <cols>
    <col min="1" max="1" width="5.28125" style="0" bestFit="1" customWidth="1"/>
    <col min="2" max="2" width="42.28125" style="0" customWidth="1"/>
    <col min="3" max="3" width="4.8515625" style="0" bestFit="1" customWidth="1"/>
    <col min="4" max="4" width="10.7109375" style="0" bestFit="1" customWidth="1"/>
    <col min="5" max="5" width="11.421875" style="0" customWidth="1"/>
    <col min="6" max="6" width="20.00390625" style="0" customWidth="1"/>
  </cols>
  <sheetData>
    <row r="1" spans="1:5" s="99" customFormat="1" ht="12.75">
      <c r="A1" s="132"/>
      <c r="B1" s="96" t="s">
        <v>217</v>
      </c>
      <c r="C1" s="97"/>
      <c r="D1" s="124"/>
      <c r="E1" s="98"/>
    </row>
    <row r="2" spans="1:5" s="99" customFormat="1" ht="12.75">
      <c r="A2" s="95"/>
      <c r="B2" s="96" t="s">
        <v>218</v>
      </c>
      <c r="C2" s="97"/>
      <c r="D2" s="124"/>
      <c r="E2" s="98"/>
    </row>
    <row r="3" spans="1:5" s="99" customFormat="1" ht="12.75">
      <c r="A3" s="95"/>
      <c r="B3" s="96" t="s">
        <v>219</v>
      </c>
      <c r="C3" s="97"/>
      <c r="D3" s="124"/>
      <c r="E3" s="98"/>
    </row>
    <row r="4" spans="1:5" s="99" customFormat="1" ht="12.75">
      <c r="A4" s="95"/>
      <c r="B4" s="96" t="s">
        <v>220</v>
      </c>
      <c r="C4" s="97"/>
      <c r="D4" s="124"/>
      <c r="E4" s="98"/>
    </row>
    <row r="6" spans="1:6" ht="30" customHeight="1">
      <c r="A6" s="141" t="s">
        <v>344</v>
      </c>
      <c r="B6" s="141"/>
      <c r="C6" s="141"/>
      <c r="D6" s="141"/>
      <c r="E6" s="141"/>
      <c r="F6" s="141"/>
    </row>
    <row r="7" spans="1:6" s="126" customFormat="1" ht="12.75">
      <c r="A7" s="100"/>
      <c r="B7" s="101"/>
      <c r="C7" s="100"/>
      <c r="D7" s="125"/>
      <c r="E7" s="102"/>
      <c r="F7" s="102"/>
    </row>
    <row r="8" spans="1:6" s="126" customFormat="1" ht="15">
      <c r="A8" s="142" t="s">
        <v>297</v>
      </c>
      <c r="B8" s="142"/>
      <c r="C8" s="142"/>
      <c r="D8" s="142"/>
      <c r="E8" s="142"/>
      <c r="F8" s="142"/>
    </row>
    <row r="9" spans="1:6" s="126" customFormat="1" ht="33.75" customHeight="1">
      <c r="A9" s="142" t="s">
        <v>298</v>
      </c>
      <c r="B9" s="142"/>
      <c r="C9" s="142"/>
      <c r="D9" s="142"/>
      <c r="E9" s="142"/>
      <c r="F9" s="142"/>
    </row>
    <row r="11" spans="1:6" ht="25.5">
      <c r="A11" s="131" t="s">
        <v>67</v>
      </c>
      <c r="B11" s="131" t="s">
        <v>4</v>
      </c>
      <c r="C11" s="131" t="s">
        <v>62</v>
      </c>
      <c r="D11" s="131" t="s">
        <v>169</v>
      </c>
      <c r="E11" s="131" t="s">
        <v>299</v>
      </c>
      <c r="F11" s="131" t="s">
        <v>205</v>
      </c>
    </row>
    <row r="12" spans="1:6" ht="12.75">
      <c r="A12" s="87">
        <v>1</v>
      </c>
      <c r="B12" s="107" t="s">
        <v>112</v>
      </c>
      <c r="C12" s="85" t="s">
        <v>168</v>
      </c>
      <c r="D12" s="127"/>
      <c r="E12" s="127"/>
      <c r="F12" s="129"/>
    </row>
    <row r="13" spans="1:6" ht="12.75">
      <c r="A13" s="88">
        <v>2</v>
      </c>
      <c r="B13" s="107" t="s">
        <v>77</v>
      </c>
      <c r="C13" s="82" t="s">
        <v>78</v>
      </c>
      <c r="D13" s="127"/>
      <c r="E13" s="127"/>
      <c r="F13" s="129"/>
    </row>
    <row r="14" spans="1:6" ht="12.75">
      <c r="A14" s="87">
        <v>3</v>
      </c>
      <c r="B14" s="107" t="s">
        <v>131</v>
      </c>
      <c r="C14" s="82" t="s">
        <v>78</v>
      </c>
      <c r="D14" s="127"/>
      <c r="E14" s="127"/>
      <c r="F14" s="129"/>
    </row>
    <row r="15" spans="1:6" ht="12.75">
      <c r="A15" s="88">
        <v>4</v>
      </c>
      <c r="B15" s="107" t="s">
        <v>132</v>
      </c>
      <c r="C15" s="82" t="s">
        <v>78</v>
      </c>
      <c r="D15" s="127"/>
      <c r="E15" s="127"/>
      <c r="F15" s="129"/>
    </row>
    <row r="16" spans="1:6" ht="25.5">
      <c r="A16" s="87">
        <v>5</v>
      </c>
      <c r="B16" s="107" t="s">
        <v>185</v>
      </c>
      <c r="C16" s="82" t="s">
        <v>168</v>
      </c>
      <c r="D16" s="127"/>
      <c r="E16" s="127"/>
      <c r="F16" s="129"/>
    </row>
    <row r="17" spans="1:6" ht="12.75">
      <c r="A17" s="88">
        <v>6</v>
      </c>
      <c r="B17" s="107" t="s">
        <v>133</v>
      </c>
      <c r="C17" s="82" t="s">
        <v>78</v>
      </c>
      <c r="D17" s="127"/>
      <c r="E17" s="127"/>
      <c r="F17" s="129"/>
    </row>
    <row r="18" spans="1:6" ht="25.5">
      <c r="A18" s="87">
        <v>7</v>
      </c>
      <c r="B18" s="107" t="s">
        <v>201</v>
      </c>
      <c r="C18" s="82" t="s">
        <v>168</v>
      </c>
      <c r="D18" s="127"/>
      <c r="E18" s="127"/>
      <c r="F18" s="129"/>
    </row>
    <row r="19" spans="1:6" ht="12.75">
      <c r="A19" s="88">
        <v>8</v>
      </c>
      <c r="B19" s="107" t="s">
        <v>283</v>
      </c>
      <c r="C19" s="82" t="s">
        <v>78</v>
      </c>
      <c r="D19" s="127"/>
      <c r="E19" s="127"/>
      <c r="F19" s="129"/>
    </row>
    <row r="20" spans="1:6" ht="12.75">
      <c r="A20" s="87">
        <v>9</v>
      </c>
      <c r="B20" s="107" t="s">
        <v>284</v>
      </c>
      <c r="C20" s="82" t="s">
        <v>78</v>
      </c>
      <c r="D20" s="127"/>
      <c r="E20" s="127"/>
      <c r="F20" s="129"/>
    </row>
    <row r="21" spans="1:6" ht="12.75">
      <c r="A21" s="88">
        <v>10</v>
      </c>
      <c r="B21" s="107" t="s">
        <v>285</v>
      </c>
      <c r="C21" s="82" t="s">
        <v>62</v>
      </c>
      <c r="D21" s="127"/>
      <c r="E21" s="127"/>
      <c r="F21" s="129"/>
    </row>
    <row r="22" spans="1:6" ht="12.75">
      <c r="A22" s="87">
        <v>11</v>
      </c>
      <c r="B22" s="107" t="s">
        <v>134</v>
      </c>
      <c r="C22" s="82" t="s">
        <v>168</v>
      </c>
      <c r="D22" s="127"/>
      <c r="E22" s="82"/>
      <c r="F22" s="129"/>
    </row>
    <row r="23" spans="1:6" ht="12.75">
      <c r="A23" s="88">
        <v>12</v>
      </c>
      <c r="B23" s="107" t="s">
        <v>135</v>
      </c>
      <c r="C23" s="82" t="s">
        <v>78</v>
      </c>
      <c r="D23" s="127"/>
      <c r="E23" s="127"/>
      <c r="F23" s="129"/>
    </row>
    <row r="24" spans="1:6" ht="12.75">
      <c r="A24" s="87">
        <v>13</v>
      </c>
      <c r="B24" s="107" t="s">
        <v>137</v>
      </c>
      <c r="C24" s="82" t="s">
        <v>78</v>
      </c>
      <c r="D24" s="127"/>
      <c r="E24" s="127"/>
      <c r="F24" s="129"/>
    </row>
    <row r="25" spans="1:6" ht="12.75">
      <c r="A25" s="88">
        <v>14</v>
      </c>
      <c r="B25" s="107" t="s">
        <v>31</v>
      </c>
      <c r="C25" s="82" t="s">
        <v>168</v>
      </c>
      <c r="D25" s="127"/>
      <c r="E25" s="127"/>
      <c r="F25" s="129"/>
    </row>
    <row r="26" spans="1:6" ht="12.75">
      <c r="A26" s="87">
        <v>15</v>
      </c>
      <c r="B26" s="107" t="s">
        <v>30</v>
      </c>
      <c r="C26" s="82" t="s">
        <v>168</v>
      </c>
      <c r="D26" s="127"/>
      <c r="E26" s="127"/>
      <c r="F26" s="129"/>
    </row>
    <row r="27" spans="1:6" ht="12.75">
      <c r="A27" s="88">
        <v>16</v>
      </c>
      <c r="B27" s="107" t="s">
        <v>176</v>
      </c>
      <c r="C27" s="82" t="s">
        <v>168</v>
      </c>
      <c r="D27" s="127"/>
      <c r="E27" s="127"/>
      <c r="F27" s="129"/>
    </row>
    <row r="28" spans="1:6" ht="12.75">
      <c r="A28" s="87">
        <v>17</v>
      </c>
      <c r="B28" s="107" t="s">
        <v>32</v>
      </c>
      <c r="C28" s="82" t="s">
        <v>168</v>
      </c>
      <c r="D28" s="127"/>
      <c r="E28" s="127"/>
      <c r="F28" s="129"/>
    </row>
    <row r="29" spans="1:6" ht="12.75">
      <c r="A29" s="88">
        <v>18</v>
      </c>
      <c r="B29" s="107" t="s">
        <v>175</v>
      </c>
      <c r="C29" s="82" t="s">
        <v>168</v>
      </c>
      <c r="D29" s="127"/>
      <c r="E29" s="127"/>
      <c r="F29" s="129"/>
    </row>
    <row r="30" spans="1:6" ht="12.75">
      <c r="A30" s="87">
        <v>19</v>
      </c>
      <c r="B30" s="107" t="s">
        <v>138</v>
      </c>
      <c r="C30" s="82" t="s">
        <v>76</v>
      </c>
      <c r="D30" s="127"/>
      <c r="E30" s="127"/>
      <c r="F30" s="129"/>
    </row>
    <row r="31" spans="1:6" ht="12.75">
      <c r="A31" s="88">
        <v>20</v>
      </c>
      <c r="B31" s="107" t="s">
        <v>139</v>
      </c>
      <c r="C31" s="82" t="s">
        <v>76</v>
      </c>
      <c r="D31" s="127"/>
      <c r="E31" s="127"/>
      <c r="F31" s="129"/>
    </row>
    <row r="32" spans="1:6" ht="12.75">
      <c r="A32" s="87">
        <v>21</v>
      </c>
      <c r="B32" s="107" t="s">
        <v>140</v>
      </c>
      <c r="C32" s="82" t="s">
        <v>76</v>
      </c>
      <c r="D32" s="127"/>
      <c r="E32" s="127"/>
      <c r="F32" s="129"/>
    </row>
    <row r="33" spans="1:6" ht="12.75">
      <c r="A33" s="88">
        <v>22</v>
      </c>
      <c r="B33" s="107" t="s">
        <v>141</v>
      </c>
      <c r="C33" s="82" t="s">
        <v>76</v>
      </c>
      <c r="D33" s="127"/>
      <c r="E33" s="127"/>
      <c r="F33" s="129"/>
    </row>
    <row r="34" spans="1:6" ht="12.75">
      <c r="A34" s="87">
        <v>23</v>
      </c>
      <c r="B34" s="107" t="s">
        <v>43</v>
      </c>
      <c r="C34" s="82" t="s">
        <v>76</v>
      </c>
      <c r="D34" s="127"/>
      <c r="E34" s="127"/>
      <c r="F34" s="129"/>
    </row>
    <row r="35" spans="1:6" ht="12.75">
      <c r="A35" s="88">
        <v>24</v>
      </c>
      <c r="B35" s="107" t="s">
        <v>142</v>
      </c>
      <c r="C35" s="82" t="s">
        <v>76</v>
      </c>
      <c r="D35" s="127"/>
      <c r="E35" s="127"/>
      <c r="F35" s="129"/>
    </row>
    <row r="36" spans="1:6" ht="25.5">
      <c r="A36" s="87">
        <v>25</v>
      </c>
      <c r="B36" s="107" t="s">
        <v>117</v>
      </c>
      <c r="C36" s="82" t="s">
        <v>168</v>
      </c>
      <c r="D36" s="127"/>
      <c r="E36" s="127"/>
      <c r="F36" s="129"/>
    </row>
    <row r="37" spans="1:6" ht="25.5">
      <c r="A37" s="88">
        <v>26</v>
      </c>
      <c r="B37" s="107" t="s">
        <v>118</v>
      </c>
      <c r="C37" s="82" t="s">
        <v>168</v>
      </c>
      <c r="D37" s="127"/>
      <c r="E37" s="127"/>
      <c r="F37" s="129"/>
    </row>
    <row r="38" spans="1:6" ht="12.75">
      <c r="A38" s="87">
        <v>27</v>
      </c>
      <c r="B38" s="107" t="s">
        <v>224</v>
      </c>
      <c r="C38" s="84" t="s">
        <v>168</v>
      </c>
      <c r="D38" s="128"/>
      <c r="E38" s="127"/>
      <c r="F38" s="129"/>
    </row>
    <row r="39" spans="1:6" ht="12.75">
      <c r="A39" s="88">
        <v>28</v>
      </c>
      <c r="B39" s="107" t="s">
        <v>295</v>
      </c>
      <c r="C39" s="84" t="s">
        <v>168</v>
      </c>
      <c r="D39" s="128"/>
      <c r="E39" s="127"/>
      <c r="F39" s="129"/>
    </row>
    <row r="40" spans="1:6" ht="12.75">
      <c r="A40" s="87">
        <v>29</v>
      </c>
      <c r="B40" s="107" t="s">
        <v>119</v>
      </c>
      <c r="C40" s="84" t="s">
        <v>76</v>
      </c>
      <c r="D40" s="128"/>
      <c r="E40" s="127"/>
      <c r="F40" s="129"/>
    </row>
    <row r="41" spans="1:6" ht="12.75">
      <c r="A41" s="88">
        <v>30</v>
      </c>
      <c r="B41" s="107" t="s">
        <v>177</v>
      </c>
      <c r="C41" s="82" t="s">
        <v>76</v>
      </c>
      <c r="D41" s="127"/>
      <c r="E41" s="127"/>
      <c r="F41" s="129"/>
    </row>
    <row r="42" spans="1:6" ht="12.75">
      <c r="A42" s="87">
        <v>31</v>
      </c>
      <c r="B42" s="107" t="s">
        <v>42</v>
      </c>
      <c r="C42" s="82" t="s">
        <v>76</v>
      </c>
      <c r="D42" s="127"/>
      <c r="E42" s="127"/>
      <c r="F42" s="129"/>
    </row>
    <row r="43" spans="1:6" ht="12.75">
      <c r="A43" s="88">
        <v>32</v>
      </c>
      <c r="B43" s="107" t="s">
        <v>41</v>
      </c>
      <c r="C43" s="82" t="s">
        <v>76</v>
      </c>
      <c r="D43" s="127"/>
      <c r="E43" s="127"/>
      <c r="F43" s="129"/>
    </row>
    <row r="44" spans="1:6" ht="12.75">
      <c r="A44" s="87">
        <v>33</v>
      </c>
      <c r="B44" s="107" t="s">
        <v>178</v>
      </c>
      <c r="C44" s="82" t="s">
        <v>76</v>
      </c>
      <c r="D44" s="127"/>
      <c r="E44" s="127"/>
      <c r="F44" s="129"/>
    </row>
    <row r="45" spans="1:6" ht="12.75">
      <c r="A45" s="88">
        <v>34</v>
      </c>
      <c r="B45" s="107" t="s">
        <v>149</v>
      </c>
      <c r="C45" s="82" t="s">
        <v>76</v>
      </c>
      <c r="D45" s="127"/>
      <c r="E45" s="127"/>
      <c r="F45" s="129"/>
    </row>
    <row r="46" spans="1:6" ht="12.75">
      <c r="A46" s="87">
        <v>35</v>
      </c>
      <c r="B46" s="107" t="s">
        <v>196</v>
      </c>
      <c r="C46" s="82" t="s">
        <v>168</v>
      </c>
      <c r="D46" s="127"/>
      <c r="E46" s="127"/>
      <c r="F46" s="129"/>
    </row>
    <row r="47" spans="1:6" ht="12.75">
      <c r="A47" s="88">
        <v>36</v>
      </c>
      <c r="B47" s="107" t="s">
        <v>286</v>
      </c>
      <c r="C47" s="82" t="s">
        <v>168</v>
      </c>
      <c r="D47" s="127"/>
      <c r="E47" s="127"/>
      <c r="F47" s="129"/>
    </row>
    <row r="48" spans="1:6" ht="12.75">
      <c r="A48" s="87">
        <v>37</v>
      </c>
      <c r="B48" s="107" t="s">
        <v>287</v>
      </c>
      <c r="C48" s="82" t="s">
        <v>78</v>
      </c>
      <c r="D48" s="127"/>
      <c r="E48" s="127"/>
      <c r="F48" s="129"/>
    </row>
    <row r="49" spans="1:6" ht="12.75">
      <c r="A49" s="88">
        <v>38</v>
      </c>
      <c r="B49" s="107" t="s">
        <v>308</v>
      </c>
      <c r="C49" s="82" t="s">
        <v>78</v>
      </c>
      <c r="D49" s="127"/>
      <c r="E49" s="127"/>
      <c r="F49" s="129"/>
    </row>
    <row r="50" spans="1:6" ht="25.5">
      <c r="A50" s="87">
        <v>39</v>
      </c>
      <c r="B50" s="107" t="s">
        <v>309</v>
      </c>
      <c r="C50" s="82" t="s">
        <v>78</v>
      </c>
      <c r="D50" s="127"/>
      <c r="E50" s="127"/>
      <c r="F50" s="129"/>
    </row>
    <row r="51" spans="1:6" ht="12.75">
      <c r="A51" s="88">
        <v>40</v>
      </c>
      <c r="B51" s="107" t="s">
        <v>310</v>
      </c>
      <c r="C51" s="82" t="s">
        <v>78</v>
      </c>
      <c r="D51" s="127"/>
      <c r="E51" s="127"/>
      <c r="F51" s="129"/>
    </row>
    <row r="52" spans="1:6" ht="12.75">
      <c r="A52" s="87">
        <v>41</v>
      </c>
      <c r="B52" s="107" t="s">
        <v>288</v>
      </c>
      <c r="C52" s="82" t="s">
        <v>168</v>
      </c>
      <c r="D52" s="127"/>
      <c r="E52" s="127"/>
      <c r="F52" s="129"/>
    </row>
    <row r="53" spans="1:6" ht="12.75">
      <c r="A53" s="88">
        <v>42</v>
      </c>
      <c r="B53" s="107" t="s">
        <v>150</v>
      </c>
      <c r="C53" s="82" t="s">
        <v>78</v>
      </c>
      <c r="D53" s="127"/>
      <c r="E53" s="127"/>
      <c r="F53" s="129"/>
    </row>
    <row r="54" spans="1:6" ht="12.75">
      <c r="A54" s="87">
        <v>43</v>
      </c>
      <c r="B54" s="107" t="s">
        <v>165</v>
      </c>
      <c r="C54" s="82" t="s">
        <v>78</v>
      </c>
      <c r="D54" s="127"/>
      <c r="E54" s="127"/>
      <c r="F54" s="129"/>
    </row>
    <row r="55" spans="1:6" ht="12.75">
      <c r="A55" s="88">
        <v>44</v>
      </c>
      <c r="B55" s="107" t="s">
        <v>166</v>
      </c>
      <c r="C55" s="82" t="s">
        <v>76</v>
      </c>
      <c r="D55" s="127"/>
      <c r="E55" s="127"/>
      <c r="F55" s="129"/>
    </row>
    <row r="56" spans="1:6" ht="12.75">
      <c r="A56" s="87">
        <v>45</v>
      </c>
      <c r="B56" s="107" t="s">
        <v>167</v>
      </c>
      <c r="C56" s="82" t="s">
        <v>78</v>
      </c>
      <c r="D56" s="127"/>
      <c r="E56" s="127"/>
      <c r="F56" s="129"/>
    </row>
    <row r="57" spans="1:6" ht="12.75">
      <c r="A57" s="88">
        <v>46</v>
      </c>
      <c r="B57" s="107" t="s">
        <v>289</v>
      </c>
      <c r="C57" s="82" t="s">
        <v>78</v>
      </c>
      <c r="D57" s="127"/>
      <c r="E57" s="127"/>
      <c r="F57" s="129"/>
    </row>
    <row r="58" spans="1:6" ht="12.75">
      <c r="A58" s="87">
        <v>47</v>
      </c>
      <c r="B58" s="107" t="s">
        <v>290</v>
      </c>
      <c r="C58" s="82" t="s">
        <v>78</v>
      </c>
      <c r="D58" s="127"/>
      <c r="E58" s="127"/>
      <c r="F58" s="129"/>
    </row>
    <row r="59" spans="1:6" ht="12.75">
      <c r="A59" s="88">
        <v>48</v>
      </c>
      <c r="B59" s="107" t="s">
        <v>163</v>
      </c>
      <c r="C59" s="82" t="s">
        <v>78</v>
      </c>
      <c r="D59" s="127"/>
      <c r="E59" s="127"/>
      <c r="F59" s="129"/>
    </row>
    <row r="60" spans="1:6" ht="25.5">
      <c r="A60" s="87">
        <v>49</v>
      </c>
      <c r="B60" s="107" t="s">
        <v>66</v>
      </c>
      <c r="C60" s="82" t="s">
        <v>78</v>
      </c>
      <c r="D60" s="127"/>
      <c r="E60" s="127"/>
      <c r="F60" s="129"/>
    </row>
    <row r="61" spans="1:6" ht="25.5">
      <c r="A61" s="88">
        <v>50</v>
      </c>
      <c r="B61" s="107" t="s">
        <v>291</v>
      </c>
      <c r="C61" s="82" t="s">
        <v>78</v>
      </c>
      <c r="D61" s="127"/>
      <c r="E61" s="127"/>
      <c r="F61" s="129"/>
    </row>
    <row r="62" spans="1:6" ht="12.75">
      <c r="A62" s="87">
        <v>51</v>
      </c>
      <c r="B62" s="107" t="s">
        <v>292</v>
      </c>
      <c r="C62" s="82" t="s">
        <v>78</v>
      </c>
      <c r="D62" s="127"/>
      <c r="E62" s="127"/>
      <c r="F62" s="129"/>
    </row>
    <row r="63" spans="1:6" ht="12.75">
      <c r="A63" s="88">
        <v>52</v>
      </c>
      <c r="B63" s="107" t="s">
        <v>293</v>
      </c>
      <c r="C63" s="82" t="s">
        <v>78</v>
      </c>
      <c r="D63" s="127"/>
      <c r="E63" s="127"/>
      <c r="F63" s="129"/>
    </row>
    <row r="64" spans="1:6" ht="12.75">
      <c r="A64" s="87">
        <v>53</v>
      </c>
      <c r="B64" s="107" t="s">
        <v>153</v>
      </c>
      <c r="C64" s="82" t="s">
        <v>78</v>
      </c>
      <c r="D64" s="127"/>
      <c r="E64" s="82"/>
      <c r="F64" s="129"/>
    </row>
    <row r="65" spans="1:6" ht="12.75">
      <c r="A65" s="88">
        <v>54</v>
      </c>
      <c r="B65" s="107" t="s">
        <v>207</v>
      </c>
      <c r="C65" s="82" t="s">
        <v>130</v>
      </c>
      <c r="D65" s="127"/>
      <c r="E65" s="127"/>
      <c r="F65" s="129"/>
    </row>
    <row r="66" spans="1:6" ht="12.75">
      <c r="A66" s="87">
        <v>55</v>
      </c>
      <c r="B66" s="107" t="s">
        <v>154</v>
      </c>
      <c r="C66" s="82" t="s">
        <v>78</v>
      </c>
      <c r="D66" s="127"/>
      <c r="E66" s="127"/>
      <c r="F66" s="129"/>
    </row>
    <row r="67" spans="1:6" ht="12.75">
      <c r="A67" s="88">
        <v>56</v>
      </c>
      <c r="B67" s="107" t="s">
        <v>155</v>
      </c>
      <c r="C67" s="82" t="s">
        <v>78</v>
      </c>
      <c r="D67" s="127"/>
      <c r="E67" s="127"/>
      <c r="F67" s="129"/>
    </row>
    <row r="68" spans="1:6" ht="12.75">
      <c r="A68" s="87">
        <v>57</v>
      </c>
      <c r="B68" s="107" t="s">
        <v>146</v>
      </c>
      <c r="C68" s="82" t="s">
        <v>78</v>
      </c>
      <c r="D68" s="127"/>
      <c r="E68" s="127"/>
      <c r="F68" s="129"/>
    </row>
    <row r="69" spans="1:6" ht="12.75">
      <c r="A69" s="88">
        <v>58</v>
      </c>
      <c r="B69" s="107" t="s">
        <v>147</v>
      </c>
      <c r="C69" s="82" t="s">
        <v>78</v>
      </c>
      <c r="D69" s="127"/>
      <c r="E69" s="127"/>
      <c r="F69" s="129"/>
    </row>
    <row r="70" spans="1:6" ht="12.75">
      <c r="A70" s="87">
        <v>59</v>
      </c>
      <c r="B70" s="107" t="s">
        <v>116</v>
      </c>
      <c r="C70" s="82" t="s">
        <v>78</v>
      </c>
      <c r="D70" s="127"/>
      <c r="E70" s="127"/>
      <c r="F70" s="129"/>
    </row>
    <row r="71" spans="1:6" ht="25.5">
      <c r="A71" s="88">
        <v>60</v>
      </c>
      <c r="B71" s="107" t="s">
        <v>296</v>
      </c>
      <c r="C71" s="82" t="s">
        <v>78</v>
      </c>
      <c r="D71" s="127"/>
      <c r="E71" s="127"/>
      <c r="F71" s="129"/>
    </row>
    <row r="72" spans="1:6" ht="12.75">
      <c r="A72" s="87">
        <v>61</v>
      </c>
      <c r="B72" s="107" t="s">
        <v>304</v>
      </c>
      <c r="C72" s="82" t="s">
        <v>78</v>
      </c>
      <c r="D72" s="127"/>
      <c r="E72" s="127"/>
      <c r="F72" s="129"/>
    </row>
    <row r="73" spans="1:6" ht="12.75">
      <c r="A73" s="88">
        <v>62</v>
      </c>
      <c r="B73" s="107" t="s">
        <v>181</v>
      </c>
      <c r="C73" s="82" t="s">
        <v>78</v>
      </c>
      <c r="D73" s="127"/>
      <c r="E73" s="127"/>
      <c r="F73" s="129"/>
    </row>
    <row r="74" spans="1:6" ht="12.75">
      <c r="A74" s="87">
        <v>63</v>
      </c>
      <c r="B74" s="107" t="s">
        <v>156</v>
      </c>
      <c r="C74" s="82" t="s">
        <v>78</v>
      </c>
      <c r="D74" s="127"/>
      <c r="E74" s="127"/>
      <c r="F74" s="129"/>
    </row>
    <row r="75" spans="1:6" ht="12.75">
      <c r="A75" s="88">
        <v>64</v>
      </c>
      <c r="B75" s="107" t="s">
        <v>148</v>
      </c>
      <c r="C75" s="82" t="s">
        <v>78</v>
      </c>
      <c r="D75" s="127"/>
      <c r="E75" s="127"/>
      <c r="F75" s="129"/>
    </row>
    <row r="76" spans="1:6" ht="12.75">
      <c r="A76" s="87">
        <v>65</v>
      </c>
      <c r="B76" s="107" t="s">
        <v>79</v>
      </c>
      <c r="C76" s="82" t="s">
        <v>78</v>
      </c>
      <c r="D76" s="127"/>
      <c r="E76" s="127"/>
      <c r="F76" s="129"/>
    </row>
    <row r="77" spans="1:6" ht="12.75">
      <c r="A77" s="88">
        <v>66</v>
      </c>
      <c r="B77" s="107" t="s">
        <v>182</v>
      </c>
      <c r="C77" s="82" t="s">
        <v>78</v>
      </c>
      <c r="D77" s="127"/>
      <c r="E77" s="127"/>
      <c r="F77" s="129"/>
    </row>
    <row r="78" spans="1:6" ht="25.5">
      <c r="A78" s="87">
        <v>67</v>
      </c>
      <c r="B78" s="107" t="s">
        <v>161</v>
      </c>
      <c r="C78" s="82" t="s">
        <v>78</v>
      </c>
      <c r="D78" s="127"/>
      <c r="E78" s="127"/>
      <c r="F78" s="129"/>
    </row>
    <row r="79" spans="1:6" ht="25.5">
      <c r="A79" s="88">
        <v>68</v>
      </c>
      <c r="B79" s="107" t="s">
        <v>65</v>
      </c>
      <c r="C79" s="82" t="s">
        <v>78</v>
      </c>
      <c r="D79" s="127"/>
      <c r="E79" s="127"/>
      <c r="F79" s="129"/>
    </row>
    <row r="80" spans="1:6" ht="12.75">
      <c r="A80" s="87">
        <v>69</v>
      </c>
      <c r="B80" s="107" t="s">
        <v>162</v>
      </c>
      <c r="C80" s="82" t="s">
        <v>78</v>
      </c>
      <c r="D80" s="127"/>
      <c r="E80" s="127"/>
      <c r="F80" s="129"/>
    </row>
    <row r="81" spans="1:6" ht="12.75">
      <c r="A81" s="88">
        <v>70</v>
      </c>
      <c r="B81" s="107" t="s">
        <v>145</v>
      </c>
      <c r="C81" s="82" t="s">
        <v>78</v>
      </c>
      <c r="D81" s="127"/>
      <c r="E81" s="127"/>
      <c r="F81" s="129"/>
    </row>
    <row r="82" spans="1:6" ht="25.5">
      <c r="A82" s="87">
        <v>71</v>
      </c>
      <c r="B82" s="107" t="s">
        <v>83</v>
      </c>
      <c r="C82" s="82" t="s">
        <v>168</v>
      </c>
      <c r="D82" s="127"/>
      <c r="E82" s="127"/>
      <c r="F82" s="129"/>
    </row>
    <row r="83" spans="1:6" ht="12.75">
      <c r="A83" s="88">
        <v>72</v>
      </c>
      <c r="B83" s="107" t="s">
        <v>341</v>
      </c>
      <c r="C83" s="82" t="s">
        <v>168</v>
      </c>
      <c r="D83" s="127"/>
      <c r="E83" s="127"/>
      <c r="F83" s="129"/>
    </row>
    <row r="84" spans="1:6" ht="12.75">
      <c r="A84" s="87">
        <v>73</v>
      </c>
      <c r="B84" s="107" t="s">
        <v>84</v>
      </c>
      <c r="C84" s="82" t="s">
        <v>78</v>
      </c>
      <c r="D84" s="127"/>
      <c r="E84" s="127"/>
      <c r="F84" s="129"/>
    </row>
    <row r="85" spans="1:6" ht="12.75">
      <c r="A85" s="88">
        <v>74</v>
      </c>
      <c r="B85" s="107" t="s">
        <v>85</v>
      </c>
      <c r="C85" s="82" t="s">
        <v>168</v>
      </c>
      <c r="D85" s="127"/>
      <c r="E85" s="127"/>
      <c r="F85" s="129"/>
    </row>
    <row r="86" spans="1:6" ht="25.5">
      <c r="A86" s="87">
        <v>75</v>
      </c>
      <c r="B86" s="107" t="s">
        <v>86</v>
      </c>
      <c r="C86" s="82" t="s">
        <v>168</v>
      </c>
      <c r="D86" s="127"/>
      <c r="E86" s="127"/>
      <c r="F86" s="129"/>
    </row>
    <row r="87" spans="1:6" ht="12.75">
      <c r="A87" s="88">
        <v>76</v>
      </c>
      <c r="B87" s="107" t="s">
        <v>87</v>
      </c>
      <c r="C87" s="82" t="s">
        <v>168</v>
      </c>
      <c r="D87" s="127"/>
      <c r="E87" s="127"/>
      <c r="F87" s="129"/>
    </row>
    <row r="88" spans="1:6" ht="12.75">
      <c r="A88" s="87">
        <v>77</v>
      </c>
      <c r="B88" s="107" t="s">
        <v>208</v>
      </c>
      <c r="C88" s="82" t="s">
        <v>168</v>
      </c>
      <c r="D88" s="127"/>
      <c r="E88" s="127"/>
      <c r="F88" s="129"/>
    </row>
    <row r="89" spans="1:6" ht="12.75">
      <c r="A89" s="88">
        <v>78</v>
      </c>
      <c r="B89" s="107" t="s">
        <v>38</v>
      </c>
      <c r="C89" s="82" t="s">
        <v>78</v>
      </c>
      <c r="D89" s="127"/>
      <c r="E89" s="127"/>
      <c r="F89" s="129"/>
    </row>
    <row r="90" spans="1:6" ht="12.75">
      <c r="A90" s="87">
        <v>79</v>
      </c>
      <c r="B90" s="107" t="s">
        <v>39</v>
      </c>
      <c r="C90" s="82" t="s">
        <v>78</v>
      </c>
      <c r="D90" s="127"/>
      <c r="E90" s="127"/>
      <c r="F90" s="129"/>
    </row>
    <row r="91" spans="1:6" ht="12.75">
      <c r="A91" s="88">
        <v>80</v>
      </c>
      <c r="B91" s="107" t="s">
        <v>40</v>
      </c>
      <c r="C91" s="82" t="s">
        <v>78</v>
      </c>
      <c r="D91" s="127"/>
      <c r="E91" s="127"/>
      <c r="F91" s="129"/>
    </row>
    <row r="92" spans="1:6" ht="12.75">
      <c r="A92" s="87">
        <v>81</v>
      </c>
      <c r="B92" s="107" t="s">
        <v>162</v>
      </c>
      <c r="C92" s="82" t="s">
        <v>78</v>
      </c>
      <c r="D92" s="127"/>
      <c r="E92" s="127"/>
      <c r="F92" s="129"/>
    </row>
    <row r="93" spans="1:6" ht="12.75">
      <c r="A93" s="88">
        <v>82</v>
      </c>
      <c r="B93" s="107" t="s">
        <v>311</v>
      </c>
      <c r="C93" s="82" t="s">
        <v>62</v>
      </c>
      <c r="D93" s="127"/>
      <c r="E93" s="127"/>
      <c r="F93" s="129"/>
    </row>
    <row r="94" spans="1:6" ht="12.75">
      <c r="A94" s="87">
        <v>83</v>
      </c>
      <c r="B94" s="107" t="s">
        <v>312</v>
      </c>
      <c r="C94" s="82" t="s">
        <v>62</v>
      </c>
      <c r="D94" s="127"/>
      <c r="E94" s="82"/>
      <c r="F94" s="129"/>
    </row>
    <row r="95" spans="1:6" ht="12.75">
      <c r="A95" s="88">
        <v>84</v>
      </c>
      <c r="B95" s="107" t="s">
        <v>313</v>
      </c>
      <c r="C95" s="82" t="s">
        <v>78</v>
      </c>
      <c r="D95" s="127"/>
      <c r="E95" s="127"/>
      <c r="F95" s="129"/>
    </row>
    <row r="96" spans="1:6" ht="12.75">
      <c r="A96" s="87">
        <v>85</v>
      </c>
      <c r="B96" s="107" t="s">
        <v>88</v>
      </c>
      <c r="C96" s="82" t="s">
        <v>168</v>
      </c>
      <c r="D96" s="128"/>
      <c r="E96" s="82"/>
      <c r="F96" s="129"/>
    </row>
    <row r="97" spans="1:6" ht="12.75">
      <c r="A97" s="88">
        <v>86</v>
      </c>
      <c r="B97" s="107" t="s">
        <v>314</v>
      </c>
      <c r="C97" s="82" t="s">
        <v>168</v>
      </c>
      <c r="D97" s="127"/>
      <c r="E97" s="127"/>
      <c r="F97" s="129"/>
    </row>
    <row r="98" spans="1:6" ht="12.75">
      <c r="A98" s="87">
        <v>87</v>
      </c>
      <c r="B98" s="107" t="s">
        <v>315</v>
      </c>
      <c r="C98" s="84" t="s">
        <v>152</v>
      </c>
      <c r="D98" s="127"/>
      <c r="E98" s="127"/>
      <c r="F98" s="129"/>
    </row>
    <row r="99" spans="1:6" ht="12.75">
      <c r="A99" s="88">
        <v>88</v>
      </c>
      <c r="B99" s="107" t="s">
        <v>33</v>
      </c>
      <c r="C99" s="82" t="s">
        <v>62</v>
      </c>
      <c r="D99" s="127"/>
      <c r="E99" s="127"/>
      <c r="F99" s="129"/>
    </row>
    <row r="100" spans="1:6" ht="12.75">
      <c r="A100" s="87">
        <v>89</v>
      </c>
      <c r="B100" s="107" t="s">
        <v>35</v>
      </c>
      <c r="C100" s="82" t="s">
        <v>62</v>
      </c>
      <c r="D100" s="127"/>
      <c r="E100" s="127"/>
      <c r="F100" s="129"/>
    </row>
    <row r="101" spans="1:6" ht="12.75">
      <c r="A101" s="88">
        <v>90</v>
      </c>
      <c r="B101" s="107" t="s">
        <v>36</v>
      </c>
      <c r="C101" s="82" t="s">
        <v>96</v>
      </c>
      <c r="D101" s="127"/>
      <c r="E101" s="127"/>
      <c r="F101" s="129"/>
    </row>
    <row r="102" spans="1:6" ht="12.75">
      <c r="A102" s="87">
        <v>91</v>
      </c>
      <c r="B102" s="107" t="s">
        <v>174</v>
      </c>
      <c r="C102" s="82" t="s">
        <v>78</v>
      </c>
      <c r="D102" s="127"/>
      <c r="E102" s="127"/>
      <c r="F102" s="129"/>
    </row>
    <row r="103" spans="1:6" ht="12.75">
      <c r="A103" s="88">
        <v>92</v>
      </c>
      <c r="B103" s="107" t="s">
        <v>0</v>
      </c>
      <c r="C103" s="82" t="s">
        <v>78</v>
      </c>
      <c r="D103" s="127"/>
      <c r="E103" s="127"/>
      <c r="F103" s="129"/>
    </row>
    <row r="104" spans="1:6" ht="12.75">
      <c r="A104" s="87">
        <v>93</v>
      </c>
      <c r="B104" s="107" t="s">
        <v>81</v>
      </c>
      <c r="C104" s="82" t="s">
        <v>96</v>
      </c>
      <c r="D104" s="127"/>
      <c r="E104" s="127"/>
      <c r="F104" s="129"/>
    </row>
    <row r="105" spans="1:6" ht="12.75">
      <c r="A105" s="88">
        <v>94</v>
      </c>
      <c r="B105" s="107" t="s">
        <v>82</v>
      </c>
      <c r="C105" s="82" t="s">
        <v>168</v>
      </c>
      <c r="D105" s="127"/>
      <c r="E105" s="127"/>
      <c r="F105" s="129"/>
    </row>
    <row r="106" spans="1:6" ht="25.5">
      <c r="A106" s="87">
        <v>95</v>
      </c>
      <c r="B106" s="107" t="s">
        <v>120</v>
      </c>
      <c r="C106" s="82" t="s">
        <v>168</v>
      </c>
      <c r="D106" s="127"/>
      <c r="E106" s="127"/>
      <c r="F106" s="129"/>
    </row>
    <row r="107" spans="1:6" ht="12.75">
      <c r="A107" s="88">
        <v>96</v>
      </c>
      <c r="B107" s="107" t="s">
        <v>121</v>
      </c>
      <c r="C107" s="82" t="s">
        <v>96</v>
      </c>
      <c r="D107" s="127"/>
      <c r="E107" s="127"/>
      <c r="F107" s="129"/>
    </row>
    <row r="108" spans="1:6" ht="25.5">
      <c r="A108" s="87">
        <v>97</v>
      </c>
      <c r="B108" s="107" t="s">
        <v>136</v>
      </c>
      <c r="C108" s="82" t="s">
        <v>168</v>
      </c>
      <c r="D108" s="127"/>
      <c r="E108" s="127"/>
      <c r="F108" s="129"/>
    </row>
    <row r="109" spans="1:6" ht="12.75">
      <c r="A109" s="88">
        <v>98</v>
      </c>
      <c r="B109" s="107" t="s">
        <v>199</v>
      </c>
      <c r="C109" s="82" t="s">
        <v>168</v>
      </c>
      <c r="D109" s="127"/>
      <c r="E109" s="127"/>
      <c r="F109" s="129"/>
    </row>
    <row r="110" spans="1:6" ht="12.75">
      <c r="A110" s="87">
        <v>99</v>
      </c>
      <c r="B110" s="107" t="s">
        <v>122</v>
      </c>
      <c r="C110" s="82" t="s">
        <v>168</v>
      </c>
      <c r="D110" s="127"/>
      <c r="E110" s="127"/>
      <c r="F110" s="129"/>
    </row>
    <row r="111" spans="1:6" ht="12.75">
      <c r="A111" s="88">
        <v>100</v>
      </c>
      <c r="B111" s="107" t="s">
        <v>123</v>
      </c>
      <c r="C111" s="82" t="s">
        <v>96</v>
      </c>
      <c r="D111" s="127"/>
      <c r="E111" s="127"/>
      <c r="F111" s="129"/>
    </row>
    <row r="112" spans="1:6" ht="12.75">
      <c r="A112" s="87">
        <v>101</v>
      </c>
      <c r="B112" s="107" t="s">
        <v>124</v>
      </c>
      <c r="C112" s="82" t="s">
        <v>62</v>
      </c>
      <c r="D112" s="127"/>
      <c r="E112" s="127"/>
      <c r="F112" s="129"/>
    </row>
    <row r="113" spans="1:6" ht="12.75">
      <c r="A113" s="88">
        <v>102</v>
      </c>
      <c r="B113" s="107" t="s">
        <v>151</v>
      </c>
      <c r="C113" s="82" t="s">
        <v>78</v>
      </c>
      <c r="D113" s="127"/>
      <c r="E113" s="127"/>
      <c r="F113" s="129"/>
    </row>
    <row r="114" spans="1:6" ht="12.75">
      <c r="A114" s="87">
        <v>103</v>
      </c>
      <c r="B114" s="107" t="s">
        <v>9</v>
      </c>
      <c r="C114" s="82" t="s">
        <v>168</v>
      </c>
      <c r="D114" s="127"/>
      <c r="E114" s="127"/>
      <c r="F114" s="129"/>
    </row>
    <row r="115" spans="1:6" ht="12.75">
      <c r="A115" s="88">
        <v>104</v>
      </c>
      <c r="B115" s="107" t="s">
        <v>8</v>
      </c>
      <c r="C115" s="82" t="s">
        <v>168</v>
      </c>
      <c r="D115" s="127"/>
      <c r="E115" s="127"/>
      <c r="F115" s="129"/>
    </row>
    <row r="116" spans="1:6" ht="12.75">
      <c r="A116" s="87">
        <v>105</v>
      </c>
      <c r="B116" s="107" t="s">
        <v>188</v>
      </c>
      <c r="C116" s="82" t="s">
        <v>168</v>
      </c>
      <c r="D116" s="127"/>
      <c r="E116" s="127"/>
      <c r="F116" s="129"/>
    </row>
    <row r="117" spans="1:6" ht="12.75">
      <c r="A117" s="88">
        <v>106</v>
      </c>
      <c r="B117" s="107" t="s">
        <v>186</v>
      </c>
      <c r="C117" s="82" t="s">
        <v>168</v>
      </c>
      <c r="D117" s="127"/>
      <c r="E117" s="127"/>
      <c r="F117" s="129"/>
    </row>
    <row r="118" spans="1:6" ht="25.5">
      <c r="A118" s="87">
        <v>107</v>
      </c>
      <c r="B118" s="107" t="s">
        <v>184</v>
      </c>
      <c r="C118" s="82" t="s">
        <v>168</v>
      </c>
      <c r="D118" s="127"/>
      <c r="E118" s="127"/>
      <c r="F118" s="129"/>
    </row>
    <row r="119" spans="1:6" ht="25.5">
      <c r="A119" s="88">
        <v>108</v>
      </c>
      <c r="B119" s="107" t="s">
        <v>6</v>
      </c>
      <c r="C119" s="82" t="s">
        <v>168</v>
      </c>
      <c r="D119" s="127"/>
      <c r="E119" s="127"/>
      <c r="F119" s="129"/>
    </row>
    <row r="120" spans="1:6" ht="25.5">
      <c r="A120" s="87">
        <v>109</v>
      </c>
      <c r="B120" s="107" t="s">
        <v>113</v>
      </c>
      <c r="C120" s="82" t="s">
        <v>168</v>
      </c>
      <c r="D120" s="127"/>
      <c r="E120" s="127"/>
      <c r="F120" s="129"/>
    </row>
    <row r="121" spans="1:6" ht="25.5">
      <c r="A121" s="88">
        <v>110</v>
      </c>
      <c r="B121" s="107" t="s">
        <v>316</v>
      </c>
      <c r="C121" s="82" t="s">
        <v>62</v>
      </c>
      <c r="D121" s="127"/>
      <c r="E121" s="127"/>
      <c r="F121" s="129"/>
    </row>
    <row r="122" spans="1:6" ht="25.5">
      <c r="A122" s="87">
        <v>111</v>
      </c>
      <c r="B122" s="107" t="s">
        <v>225</v>
      </c>
      <c r="C122" s="82" t="s">
        <v>78</v>
      </c>
      <c r="D122" s="127"/>
      <c r="E122" s="127"/>
      <c r="F122" s="129"/>
    </row>
    <row r="123" spans="1:6" ht="12.75">
      <c r="A123" s="88">
        <v>112</v>
      </c>
      <c r="B123" s="107" t="s">
        <v>159</v>
      </c>
      <c r="C123" s="82" t="s">
        <v>78</v>
      </c>
      <c r="D123" s="127"/>
      <c r="E123" s="127"/>
      <c r="F123" s="129"/>
    </row>
    <row r="124" spans="1:6" ht="12.75">
      <c r="A124" s="87">
        <v>113</v>
      </c>
      <c r="B124" s="107" t="s">
        <v>317</v>
      </c>
      <c r="C124" s="82" t="s">
        <v>78</v>
      </c>
      <c r="D124" s="127"/>
      <c r="E124" s="127"/>
      <c r="F124" s="129"/>
    </row>
    <row r="125" spans="1:6" ht="12.75">
      <c r="A125" s="88">
        <v>114</v>
      </c>
      <c r="B125" s="107" t="s">
        <v>10</v>
      </c>
      <c r="C125" s="82" t="s">
        <v>78</v>
      </c>
      <c r="D125" s="127"/>
      <c r="E125" s="127"/>
      <c r="F125" s="129"/>
    </row>
    <row r="126" spans="1:6" ht="25.5">
      <c r="A126" s="87">
        <v>115</v>
      </c>
      <c r="B126" s="107" t="s">
        <v>11</v>
      </c>
      <c r="C126" s="82" t="s">
        <v>78</v>
      </c>
      <c r="D126" s="127"/>
      <c r="E126" s="127"/>
      <c r="F126" s="129"/>
    </row>
    <row r="127" spans="1:6" ht="12.75">
      <c r="A127" s="88">
        <v>116</v>
      </c>
      <c r="B127" s="107" t="s">
        <v>12</v>
      </c>
      <c r="C127" s="82" t="s">
        <v>78</v>
      </c>
      <c r="D127" s="127"/>
      <c r="E127" s="127"/>
      <c r="F127" s="129"/>
    </row>
    <row r="128" spans="1:6" ht="25.5">
      <c r="A128" s="87">
        <v>117</v>
      </c>
      <c r="B128" s="107" t="s">
        <v>28</v>
      </c>
      <c r="C128" s="82" t="s">
        <v>78</v>
      </c>
      <c r="D128" s="127"/>
      <c r="E128" s="127"/>
      <c r="F128" s="129"/>
    </row>
    <row r="129" spans="1:6" ht="12.75">
      <c r="A129" s="88">
        <v>118</v>
      </c>
      <c r="B129" s="107" t="s">
        <v>29</v>
      </c>
      <c r="C129" s="82" t="s">
        <v>168</v>
      </c>
      <c r="D129" s="127"/>
      <c r="E129" s="127"/>
      <c r="F129" s="129"/>
    </row>
    <row r="130" spans="1:6" ht="12.75">
      <c r="A130" s="87">
        <v>119</v>
      </c>
      <c r="B130" s="107" t="s">
        <v>143</v>
      </c>
      <c r="C130" s="82" t="s">
        <v>62</v>
      </c>
      <c r="D130" s="127"/>
      <c r="E130" s="127"/>
      <c r="F130" s="129"/>
    </row>
    <row r="131" spans="1:6" ht="12.75">
      <c r="A131" s="88">
        <v>120</v>
      </c>
      <c r="B131" s="107" t="s">
        <v>318</v>
      </c>
      <c r="C131" s="82" t="s">
        <v>168</v>
      </c>
      <c r="D131" s="127"/>
      <c r="E131" s="127"/>
      <c r="F131" s="129"/>
    </row>
    <row r="132" spans="1:6" ht="12.75">
      <c r="A132" s="87">
        <v>121</v>
      </c>
      <c r="B132" s="107" t="s">
        <v>144</v>
      </c>
      <c r="C132" s="82" t="s">
        <v>78</v>
      </c>
      <c r="D132" s="127"/>
      <c r="E132" s="127"/>
      <c r="F132" s="129"/>
    </row>
    <row r="133" spans="1:6" ht="12.75">
      <c r="A133" s="88">
        <v>122</v>
      </c>
      <c r="B133" s="107" t="s">
        <v>227</v>
      </c>
      <c r="C133" s="82" t="s">
        <v>78</v>
      </c>
      <c r="D133" s="127"/>
      <c r="E133" s="127"/>
      <c r="F133" s="129"/>
    </row>
    <row r="134" spans="1:6" ht="25.5">
      <c r="A134" s="87">
        <v>123</v>
      </c>
      <c r="B134" s="107" t="s">
        <v>226</v>
      </c>
      <c r="C134" s="82" t="s">
        <v>168</v>
      </c>
      <c r="D134" s="127"/>
      <c r="E134" s="127"/>
      <c r="F134" s="129"/>
    </row>
    <row r="135" spans="1:6" ht="12.75">
      <c r="A135" s="88">
        <v>124</v>
      </c>
      <c r="B135" s="107" t="s">
        <v>228</v>
      </c>
      <c r="C135" s="82" t="s">
        <v>168</v>
      </c>
      <c r="D135" s="127"/>
      <c r="E135" s="82"/>
      <c r="F135" s="129"/>
    </row>
    <row r="136" spans="1:6" ht="12.75">
      <c r="A136" s="87">
        <v>125</v>
      </c>
      <c r="B136" s="107" t="s">
        <v>229</v>
      </c>
      <c r="C136" s="82" t="s">
        <v>168</v>
      </c>
      <c r="D136" s="127"/>
      <c r="E136" s="127"/>
      <c r="F136" s="129"/>
    </row>
    <row r="137" spans="1:6" ht="12.75">
      <c r="A137" s="88">
        <v>126</v>
      </c>
      <c r="B137" s="107" t="s">
        <v>319</v>
      </c>
      <c r="C137" s="82" t="s">
        <v>168</v>
      </c>
      <c r="D137" s="127"/>
      <c r="E137" s="127"/>
      <c r="F137" s="129"/>
    </row>
    <row r="138" spans="1:6" ht="12.75">
      <c r="A138" s="87">
        <v>127</v>
      </c>
      <c r="B138" s="107" t="s">
        <v>320</v>
      </c>
      <c r="C138" s="82" t="s">
        <v>62</v>
      </c>
      <c r="D138" s="127"/>
      <c r="E138" s="127"/>
      <c r="F138" s="129"/>
    </row>
    <row r="139" spans="1:6" ht="12.75">
      <c r="A139" s="88">
        <v>128</v>
      </c>
      <c r="B139" s="107" t="s">
        <v>321</v>
      </c>
      <c r="C139" s="82" t="s">
        <v>78</v>
      </c>
      <c r="D139" s="127"/>
      <c r="E139" s="127"/>
      <c r="F139" s="129"/>
    </row>
    <row r="140" spans="1:6" ht="12.75">
      <c r="A140" s="87">
        <v>129</v>
      </c>
      <c r="B140" s="107" t="s">
        <v>230</v>
      </c>
      <c r="C140" s="82" t="s">
        <v>62</v>
      </c>
      <c r="D140" s="127"/>
      <c r="E140" s="82"/>
      <c r="F140" s="129"/>
    </row>
    <row r="141" spans="1:6" ht="12.75">
      <c r="A141" s="88">
        <v>130</v>
      </c>
      <c r="B141" s="107" t="s">
        <v>231</v>
      </c>
      <c r="C141" s="82" t="s">
        <v>78</v>
      </c>
      <c r="D141" s="127"/>
      <c r="E141" s="82"/>
      <c r="F141" s="129"/>
    </row>
    <row r="142" spans="1:6" ht="12.75">
      <c r="A142" s="87">
        <v>131</v>
      </c>
      <c r="B142" s="107" t="s">
        <v>232</v>
      </c>
      <c r="C142" s="82" t="s">
        <v>168</v>
      </c>
      <c r="D142" s="127"/>
      <c r="E142" s="127"/>
      <c r="F142" s="129"/>
    </row>
    <row r="143" spans="1:6" ht="12.75">
      <c r="A143" s="88">
        <v>132</v>
      </c>
      <c r="B143" s="107" t="s">
        <v>233</v>
      </c>
      <c r="C143" s="82" t="s">
        <v>168</v>
      </c>
      <c r="D143" s="127"/>
      <c r="E143" s="127"/>
      <c r="F143" s="129"/>
    </row>
    <row r="144" spans="1:6" ht="12.75">
      <c r="A144" s="87">
        <v>133</v>
      </c>
      <c r="B144" s="107" t="s">
        <v>234</v>
      </c>
      <c r="C144" s="82" t="s">
        <v>78</v>
      </c>
      <c r="D144" s="127"/>
      <c r="E144" s="127"/>
      <c r="F144" s="129"/>
    </row>
    <row r="145" spans="1:6" ht="25.5">
      <c r="A145" s="88">
        <v>134</v>
      </c>
      <c r="B145" s="107" t="s">
        <v>235</v>
      </c>
      <c r="C145" s="82" t="s">
        <v>168</v>
      </c>
      <c r="D145" s="127"/>
      <c r="E145" s="127"/>
      <c r="F145" s="129"/>
    </row>
    <row r="146" spans="1:6" ht="12.75">
      <c r="A146" s="87">
        <v>135</v>
      </c>
      <c r="B146" s="107" t="s">
        <v>236</v>
      </c>
      <c r="C146" s="82" t="s">
        <v>78</v>
      </c>
      <c r="D146" s="127"/>
      <c r="E146" s="127"/>
      <c r="F146" s="129"/>
    </row>
    <row r="147" spans="1:6" ht="25.5">
      <c r="A147" s="88">
        <v>136</v>
      </c>
      <c r="B147" s="107" t="s">
        <v>89</v>
      </c>
      <c r="C147" s="82" t="s">
        <v>78</v>
      </c>
      <c r="D147" s="127"/>
      <c r="E147" s="82"/>
      <c r="F147" s="129"/>
    </row>
    <row r="148" spans="1:6" ht="12.75">
      <c r="A148" s="87">
        <v>137</v>
      </c>
      <c r="B148" s="107" t="s">
        <v>237</v>
      </c>
      <c r="C148" s="82" t="s">
        <v>168</v>
      </c>
      <c r="D148" s="127"/>
      <c r="E148" s="127"/>
      <c r="F148" s="129"/>
    </row>
    <row r="149" spans="1:6" ht="25.5">
      <c r="A149" s="88">
        <v>138</v>
      </c>
      <c r="B149" s="107" t="s">
        <v>238</v>
      </c>
      <c r="C149" s="82" t="s">
        <v>168</v>
      </c>
      <c r="D149" s="127"/>
      <c r="E149" s="127"/>
      <c r="F149" s="129"/>
    </row>
    <row r="150" spans="1:6" ht="12.75">
      <c r="A150" s="87">
        <v>139</v>
      </c>
      <c r="B150" s="107" t="s">
        <v>239</v>
      </c>
      <c r="C150" s="82" t="s">
        <v>78</v>
      </c>
      <c r="D150" s="127"/>
      <c r="E150" s="127"/>
      <c r="F150" s="129"/>
    </row>
    <row r="151" spans="1:6" ht="12.75">
      <c r="A151" s="88">
        <v>140</v>
      </c>
      <c r="B151" s="107" t="s">
        <v>240</v>
      </c>
      <c r="C151" s="82" t="s">
        <v>78</v>
      </c>
      <c r="D151" s="127"/>
      <c r="E151" s="127"/>
      <c r="F151" s="129"/>
    </row>
    <row r="152" spans="1:6" ht="12.75">
      <c r="A152" s="87">
        <v>141</v>
      </c>
      <c r="B152" s="107" t="s">
        <v>241</v>
      </c>
      <c r="C152" s="82" t="s">
        <v>96</v>
      </c>
      <c r="D152" s="127"/>
      <c r="E152" s="127"/>
      <c r="F152" s="129"/>
    </row>
    <row r="153" spans="1:6" ht="12.75">
      <c r="A153" s="88">
        <v>142</v>
      </c>
      <c r="B153" s="107" t="s">
        <v>242</v>
      </c>
      <c r="C153" s="82" t="s">
        <v>96</v>
      </c>
      <c r="D153" s="127"/>
      <c r="E153" s="127"/>
      <c r="F153" s="129"/>
    </row>
    <row r="154" spans="1:6" ht="12.75">
      <c r="A154" s="87">
        <v>143</v>
      </c>
      <c r="B154" s="107" t="s">
        <v>322</v>
      </c>
      <c r="C154" s="82" t="s">
        <v>96</v>
      </c>
      <c r="D154" s="127"/>
      <c r="E154" s="127"/>
      <c r="F154" s="129"/>
    </row>
    <row r="155" spans="1:6" ht="12.75">
      <c r="A155" s="88">
        <v>144</v>
      </c>
      <c r="B155" s="107" t="s">
        <v>121</v>
      </c>
      <c r="C155" s="82" t="s">
        <v>96</v>
      </c>
      <c r="D155" s="127"/>
      <c r="E155" s="127"/>
      <c r="F155" s="129"/>
    </row>
    <row r="156" spans="1:6" ht="12.75">
      <c r="A156" s="87">
        <v>145</v>
      </c>
      <c r="B156" s="107" t="s">
        <v>81</v>
      </c>
      <c r="C156" s="82" t="s">
        <v>96</v>
      </c>
      <c r="D156" s="127"/>
      <c r="E156" s="127"/>
      <c r="F156" s="129"/>
    </row>
    <row r="157" spans="1:6" ht="25.5">
      <c r="A157" s="88">
        <v>146</v>
      </c>
      <c r="B157" s="107" t="s">
        <v>243</v>
      </c>
      <c r="C157" s="82" t="s">
        <v>168</v>
      </c>
      <c r="D157" s="127"/>
      <c r="E157" s="127"/>
      <c r="F157" s="129"/>
    </row>
    <row r="158" spans="1:6" ht="12.75">
      <c r="A158" s="87">
        <v>147</v>
      </c>
      <c r="B158" s="107" t="s">
        <v>244</v>
      </c>
      <c r="C158" s="82" t="s">
        <v>168</v>
      </c>
      <c r="D158" s="127"/>
      <c r="E158" s="127"/>
      <c r="F158" s="129"/>
    </row>
    <row r="159" spans="1:6" ht="25.5">
      <c r="A159" s="88">
        <v>148</v>
      </c>
      <c r="B159" s="107" t="s">
        <v>323</v>
      </c>
      <c r="C159" s="82" t="s">
        <v>168</v>
      </c>
      <c r="D159" s="127"/>
      <c r="E159" s="127"/>
      <c r="F159" s="129"/>
    </row>
    <row r="160" spans="1:6" ht="12.75">
      <c r="A160" s="87">
        <v>149</v>
      </c>
      <c r="B160" s="107" t="s">
        <v>294</v>
      </c>
      <c r="C160" s="82" t="s">
        <v>168</v>
      </c>
      <c r="D160" s="127"/>
      <c r="E160" s="127"/>
      <c r="F160" s="129"/>
    </row>
    <row r="161" spans="1:6" ht="25.5">
      <c r="A161" s="88">
        <v>150</v>
      </c>
      <c r="B161" s="107" t="s">
        <v>324</v>
      </c>
      <c r="C161" s="82" t="s">
        <v>78</v>
      </c>
      <c r="D161" s="127"/>
      <c r="E161" s="127"/>
      <c r="F161" s="129"/>
    </row>
    <row r="162" spans="1:6" ht="12.75">
      <c r="A162" s="87">
        <v>151</v>
      </c>
      <c r="B162" s="107" t="s">
        <v>245</v>
      </c>
      <c r="C162" s="82" t="s">
        <v>62</v>
      </c>
      <c r="D162" s="127"/>
      <c r="E162" s="127"/>
      <c r="F162" s="129"/>
    </row>
    <row r="163" spans="1:6" ht="12.75">
      <c r="A163" s="88">
        <v>152</v>
      </c>
      <c r="B163" s="107" t="s">
        <v>246</v>
      </c>
      <c r="C163" s="82" t="s">
        <v>62</v>
      </c>
      <c r="D163" s="127"/>
      <c r="E163" s="127"/>
      <c r="F163" s="129"/>
    </row>
    <row r="164" spans="1:6" ht="12.75">
      <c r="A164" s="87">
        <v>153</v>
      </c>
      <c r="B164" s="107" t="s">
        <v>325</v>
      </c>
      <c r="C164" s="82" t="s">
        <v>62</v>
      </c>
      <c r="D164" s="127"/>
      <c r="E164" s="127"/>
      <c r="F164" s="129"/>
    </row>
    <row r="165" spans="1:6" ht="12.75">
      <c r="A165" s="88">
        <v>154</v>
      </c>
      <c r="B165" s="107" t="s">
        <v>247</v>
      </c>
      <c r="C165" s="82" t="s">
        <v>62</v>
      </c>
      <c r="D165" s="127"/>
      <c r="E165" s="127"/>
      <c r="F165" s="129"/>
    </row>
    <row r="166" spans="1:6" ht="12.75">
      <c r="A166" s="87">
        <v>155</v>
      </c>
      <c r="B166" s="107" t="s">
        <v>326</v>
      </c>
      <c r="C166" s="82" t="s">
        <v>62</v>
      </c>
      <c r="D166" s="127"/>
      <c r="E166" s="127"/>
      <c r="F166" s="129"/>
    </row>
    <row r="167" spans="1:6" ht="12.75">
      <c r="A167" s="88">
        <v>156</v>
      </c>
      <c r="B167" s="107" t="s">
        <v>187</v>
      </c>
      <c r="C167" s="82" t="s">
        <v>62</v>
      </c>
      <c r="D167" s="127"/>
      <c r="E167" s="127"/>
      <c r="F167" s="129"/>
    </row>
    <row r="168" spans="1:6" ht="25.5">
      <c r="A168" s="87">
        <v>157</v>
      </c>
      <c r="B168" s="107" t="s">
        <v>3</v>
      </c>
      <c r="C168" s="82" t="s">
        <v>62</v>
      </c>
      <c r="D168" s="127"/>
      <c r="E168" s="127"/>
      <c r="F168" s="129"/>
    </row>
    <row r="169" spans="1:6" ht="25.5">
      <c r="A169" s="88">
        <v>158</v>
      </c>
      <c r="B169" s="107" t="s">
        <v>7</v>
      </c>
      <c r="C169" s="82" t="s">
        <v>62</v>
      </c>
      <c r="D169" s="127"/>
      <c r="E169" s="127"/>
      <c r="F169" s="129"/>
    </row>
    <row r="170" spans="1:6" ht="12.75">
      <c r="A170" s="87">
        <v>159</v>
      </c>
      <c r="B170" s="107" t="s">
        <v>248</v>
      </c>
      <c r="C170" s="82" t="s">
        <v>168</v>
      </c>
      <c r="D170" s="127"/>
      <c r="E170" s="127"/>
      <c r="F170" s="129"/>
    </row>
    <row r="171" spans="1:6" ht="12.75">
      <c r="A171" s="88">
        <v>160</v>
      </c>
      <c r="B171" s="107" t="s">
        <v>249</v>
      </c>
      <c r="C171" s="82" t="s">
        <v>78</v>
      </c>
      <c r="D171" s="127"/>
      <c r="E171" s="127"/>
      <c r="F171" s="129"/>
    </row>
    <row r="172" spans="1:6" ht="12.75">
      <c r="A172" s="87">
        <v>161</v>
      </c>
      <c r="B172" s="107" t="s">
        <v>250</v>
      </c>
      <c r="C172" s="82" t="s">
        <v>168</v>
      </c>
      <c r="D172" s="127"/>
      <c r="E172" s="82"/>
      <c r="F172" s="129"/>
    </row>
    <row r="173" spans="1:6" ht="12.75">
      <c r="A173" s="88">
        <v>162</v>
      </c>
      <c r="B173" s="107" t="s">
        <v>251</v>
      </c>
      <c r="C173" s="82" t="s">
        <v>78</v>
      </c>
      <c r="D173" s="127"/>
      <c r="E173" s="127"/>
      <c r="F173" s="129"/>
    </row>
    <row r="174" spans="1:6" ht="12.75">
      <c r="A174" s="87">
        <v>163</v>
      </c>
      <c r="B174" s="107" t="s">
        <v>252</v>
      </c>
      <c r="C174" s="82" t="s">
        <v>168</v>
      </c>
      <c r="D174" s="127"/>
      <c r="E174" s="127"/>
      <c r="F174" s="129"/>
    </row>
    <row r="175" spans="1:6" ht="12.75">
      <c r="A175" s="88">
        <v>164</v>
      </c>
      <c r="B175" s="107" t="s">
        <v>253</v>
      </c>
      <c r="C175" s="82" t="s">
        <v>78</v>
      </c>
      <c r="D175" s="127"/>
      <c r="E175" s="127"/>
      <c r="F175" s="129"/>
    </row>
    <row r="176" spans="1:6" ht="12.75">
      <c r="A176" s="87">
        <v>165</v>
      </c>
      <c r="B176" s="107" t="s">
        <v>254</v>
      </c>
      <c r="C176" s="82" t="s">
        <v>78</v>
      </c>
      <c r="D176" s="127"/>
      <c r="E176" s="127"/>
      <c r="F176" s="129"/>
    </row>
    <row r="177" spans="1:6" ht="12.75">
      <c r="A177" s="88">
        <v>166</v>
      </c>
      <c r="B177" s="107" t="s">
        <v>180</v>
      </c>
      <c r="C177" s="82" t="s">
        <v>78</v>
      </c>
      <c r="D177" s="127"/>
      <c r="E177" s="127"/>
      <c r="F177" s="129"/>
    </row>
    <row r="178" spans="1:6" ht="25.5">
      <c r="A178" s="87">
        <v>167</v>
      </c>
      <c r="B178" s="107" t="s">
        <v>255</v>
      </c>
      <c r="C178" s="82" t="s">
        <v>78</v>
      </c>
      <c r="D178" s="127"/>
      <c r="E178" s="127"/>
      <c r="F178" s="129"/>
    </row>
    <row r="179" spans="1:6" ht="25.5">
      <c r="A179" s="88">
        <v>168</v>
      </c>
      <c r="B179" s="107" t="s">
        <v>343</v>
      </c>
      <c r="C179" s="82" t="s">
        <v>78</v>
      </c>
      <c r="D179" s="127"/>
      <c r="E179" s="127"/>
      <c r="F179" s="129"/>
    </row>
    <row r="180" spans="1:6" ht="25.5">
      <c r="A180" s="87">
        <v>169</v>
      </c>
      <c r="B180" s="107" t="s">
        <v>256</v>
      </c>
      <c r="C180" s="82" t="s">
        <v>96</v>
      </c>
      <c r="D180" s="127"/>
      <c r="E180" s="82"/>
      <c r="F180" s="129"/>
    </row>
    <row r="181" spans="1:6" ht="25.5">
      <c r="A181" s="88">
        <v>170</v>
      </c>
      <c r="B181" s="107" t="s">
        <v>160</v>
      </c>
      <c r="C181" s="82" t="s">
        <v>168</v>
      </c>
      <c r="D181" s="127"/>
      <c r="E181" s="127"/>
      <c r="F181" s="129"/>
    </row>
    <row r="182" spans="1:6" ht="12.75">
      <c r="A182" s="87">
        <v>171</v>
      </c>
      <c r="B182" s="107" t="s">
        <v>257</v>
      </c>
      <c r="C182" s="82" t="s">
        <v>78</v>
      </c>
      <c r="D182" s="127"/>
      <c r="E182" s="82"/>
      <c r="F182" s="129"/>
    </row>
    <row r="183" spans="1:6" ht="12.75">
      <c r="A183" s="88">
        <v>172</v>
      </c>
      <c r="B183" s="107" t="s">
        <v>258</v>
      </c>
      <c r="C183" s="82" t="s">
        <v>78</v>
      </c>
      <c r="D183" s="127"/>
      <c r="E183" s="127"/>
      <c r="F183" s="129"/>
    </row>
    <row r="184" spans="1:6" ht="12.75">
      <c r="A184" s="87">
        <v>173</v>
      </c>
      <c r="B184" s="107" t="s">
        <v>75</v>
      </c>
      <c r="C184" s="82"/>
      <c r="D184" s="127"/>
      <c r="E184" s="127"/>
      <c r="F184" s="129"/>
    </row>
    <row r="185" spans="1:6" ht="12.75">
      <c r="A185" s="88">
        <v>174</v>
      </c>
      <c r="B185" s="107" t="s">
        <v>259</v>
      </c>
      <c r="C185" s="82" t="s">
        <v>168</v>
      </c>
      <c r="D185" s="127"/>
      <c r="E185" s="127"/>
      <c r="F185" s="129"/>
    </row>
    <row r="186" spans="1:6" ht="12.75">
      <c r="A186" s="87">
        <v>175</v>
      </c>
      <c r="B186" s="107" t="s">
        <v>260</v>
      </c>
      <c r="C186" s="82" t="s">
        <v>168</v>
      </c>
      <c r="D186" s="127"/>
      <c r="E186" s="127"/>
      <c r="F186" s="129"/>
    </row>
    <row r="187" spans="1:6" ht="12.75">
      <c r="A187" s="88">
        <v>176</v>
      </c>
      <c r="B187" s="107" t="s">
        <v>261</v>
      </c>
      <c r="C187" s="82" t="s">
        <v>78</v>
      </c>
      <c r="D187" s="127"/>
      <c r="E187" s="127"/>
      <c r="F187" s="129"/>
    </row>
    <row r="188" spans="1:6" ht="12.75">
      <c r="A188" s="87">
        <v>177</v>
      </c>
      <c r="B188" s="107" t="s">
        <v>114</v>
      </c>
      <c r="C188" s="82" t="s">
        <v>78</v>
      </c>
      <c r="D188" s="127"/>
      <c r="E188" s="127"/>
      <c r="F188" s="129"/>
    </row>
    <row r="189" spans="1:6" ht="12.75">
      <c r="A189" s="88">
        <v>178</v>
      </c>
      <c r="B189" s="107" t="s">
        <v>115</v>
      </c>
      <c r="C189" s="82" t="s">
        <v>78</v>
      </c>
      <c r="D189" s="127"/>
      <c r="E189" s="127"/>
      <c r="F189" s="129"/>
    </row>
    <row r="190" spans="1:6" ht="76.5">
      <c r="A190" s="87">
        <v>179</v>
      </c>
      <c r="B190" s="107" t="s">
        <v>195</v>
      </c>
      <c r="C190" s="82" t="s">
        <v>78</v>
      </c>
      <c r="D190" s="127"/>
      <c r="E190" s="127"/>
      <c r="F190" s="129"/>
    </row>
    <row r="191" spans="1:6" ht="76.5">
      <c r="A191" s="88">
        <v>180</v>
      </c>
      <c r="B191" s="107" t="s">
        <v>172</v>
      </c>
      <c r="C191" s="82" t="s">
        <v>78</v>
      </c>
      <c r="D191" s="127"/>
      <c r="E191" s="82"/>
      <c r="F191" s="129"/>
    </row>
    <row r="192" spans="1:6" ht="25.5">
      <c r="A192" s="87">
        <v>181</v>
      </c>
      <c r="B192" s="107" t="s">
        <v>173</v>
      </c>
      <c r="C192" s="82" t="s">
        <v>168</v>
      </c>
      <c r="D192" s="127"/>
      <c r="E192" s="127"/>
      <c r="F192" s="129"/>
    </row>
    <row r="193" spans="1:6" ht="12.75">
      <c r="A193" s="88">
        <v>182</v>
      </c>
      <c r="B193" s="107" t="s">
        <v>170</v>
      </c>
      <c r="C193" s="82" t="s">
        <v>78</v>
      </c>
      <c r="D193" s="127"/>
      <c r="E193" s="127"/>
      <c r="F193" s="129"/>
    </row>
    <row r="194" spans="1:6" ht="51">
      <c r="A194" s="87">
        <v>183</v>
      </c>
      <c r="B194" s="107" t="s">
        <v>27</v>
      </c>
      <c r="C194" s="82" t="s">
        <v>62</v>
      </c>
      <c r="D194" s="127"/>
      <c r="E194" s="127"/>
      <c r="F194" s="129"/>
    </row>
    <row r="195" spans="1:6" ht="12.75">
      <c r="A195" s="88">
        <v>184</v>
      </c>
      <c r="B195" s="107" t="s">
        <v>262</v>
      </c>
      <c r="C195" s="82" t="s">
        <v>168</v>
      </c>
      <c r="D195" s="127"/>
      <c r="E195" s="127"/>
      <c r="F195" s="129"/>
    </row>
    <row r="196" spans="1:6" ht="12.75">
      <c r="A196" s="87">
        <v>185</v>
      </c>
      <c r="B196" s="107" t="s">
        <v>263</v>
      </c>
      <c r="C196" s="82" t="s">
        <v>168</v>
      </c>
      <c r="D196" s="127"/>
      <c r="E196" s="127"/>
      <c r="F196" s="129"/>
    </row>
    <row r="197" spans="1:6" ht="12.75">
      <c r="A197" s="88">
        <v>186</v>
      </c>
      <c r="B197" s="107" t="s">
        <v>80</v>
      </c>
      <c r="C197" s="82" t="s">
        <v>78</v>
      </c>
      <c r="D197" s="127"/>
      <c r="E197" s="127"/>
      <c r="F197" s="129"/>
    </row>
    <row r="198" spans="1:6" ht="12.75">
      <c r="A198" s="87">
        <v>187</v>
      </c>
      <c r="B198" s="107" t="s">
        <v>164</v>
      </c>
      <c r="C198" s="82" t="s">
        <v>78</v>
      </c>
      <c r="D198" s="127"/>
      <c r="E198" s="127"/>
      <c r="F198" s="129"/>
    </row>
    <row r="199" spans="1:6" ht="12.75">
      <c r="A199" s="88">
        <v>188</v>
      </c>
      <c r="B199" s="107" t="s">
        <v>189</v>
      </c>
      <c r="C199" s="82" t="s">
        <v>78</v>
      </c>
      <c r="D199" s="127"/>
      <c r="E199" s="127"/>
      <c r="F199" s="129"/>
    </row>
    <row r="200" spans="1:6" ht="12.75">
      <c r="A200" s="87">
        <v>189</v>
      </c>
      <c r="B200" s="107" t="s">
        <v>340</v>
      </c>
      <c r="C200" s="82" t="s">
        <v>96</v>
      </c>
      <c r="D200" s="128"/>
      <c r="E200" s="127"/>
      <c r="F200" s="129"/>
    </row>
    <row r="201" spans="1:6" ht="12.75">
      <c r="A201" s="88">
        <v>190</v>
      </c>
      <c r="B201" s="107" t="s">
        <v>190</v>
      </c>
      <c r="C201" s="82" t="s">
        <v>62</v>
      </c>
      <c r="D201" s="127"/>
      <c r="E201" s="82"/>
      <c r="F201" s="129"/>
    </row>
    <row r="202" spans="1:6" ht="12.75">
      <c r="A202" s="87">
        <v>191</v>
      </c>
      <c r="B202" s="107" t="s">
        <v>159</v>
      </c>
      <c r="C202" s="84" t="s">
        <v>78</v>
      </c>
      <c r="D202" s="127"/>
      <c r="E202" s="127"/>
      <c r="F202" s="129"/>
    </row>
    <row r="203" spans="1:6" ht="25.5">
      <c r="A203" s="88">
        <v>192</v>
      </c>
      <c r="B203" s="107" t="s">
        <v>25</v>
      </c>
      <c r="C203" s="82" t="s">
        <v>26</v>
      </c>
      <c r="D203" s="127"/>
      <c r="E203" s="127"/>
      <c r="F203" s="129"/>
    </row>
    <row r="204" spans="1:6" ht="12.75">
      <c r="A204" s="87">
        <v>193</v>
      </c>
      <c r="B204" s="107" t="s">
        <v>264</v>
      </c>
      <c r="C204" s="82" t="s">
        <v>78</v>
      </c>
      <c r="D204" s="127"/>
      <c r="E204" s="127"/>
      <c r="F204" s="129"/>
    </row>
    <row r="205" spans="1:6" ht="12.75">
      <c r="A205" s="88">
        <v>194</v>
      </c>
      <c r="B205" s="107" t="s">
        <v>265</v>
      </c>
      <c r="C205" s="82" t="s">
        <v>78</v>
      </c>
      <c r="D205" s="127"/>
      <c r="E205" s="127"/>
      <c r="F205" s="129"/>
    </row>
    <row r="206" spans="1:6" ht="12.75">
      <c r="A206" s="87">
        <v>195</v>
      </c>
      <c r="B206" s="107" t="s">
        <v>266</v>
      </c>
      <c r="C206" s="82" t="s">
        <v>78</v>
      </c>
      <c r="D206" s="127"/>
      <c r="E206" s="127"/>
      <c r="F206" s="129"/>
    </row>
    <row r="207" spans="1:6" ht="12.75">
      <c r="A207" s="88">
        <v>196</v>
      </c>
      <c r="B207" s="107" t="s">
        <v>267</v>
      </c>
      <c r="C207" s="82" t="s">
        <v>62</v>
      </c>
      <c r="D207" s="127"/>
      <c r="E207" s="127"/>
      <c r="F207" s="129"/>
    </row>
    <row r="208" spans="1:6" ht="12.75">
      <c r="A208" s="87">
        <v>197</v>
      </c>
      <c r="B208" s="107" t="s">
        <v>268</v>
      </c>
      <c r="C208" s="82" t="s">
        <v>78</v>
      </c>
      <c r="D208" s="127"/>
      <c r="E208" s="127"/>
      <c r="F208" s="129"/>
    </row>
    <row r="209" spans="1:6" ht="12.75">
      <c r="A209" s="88">
        <v>198</v>
      </c>
      <c r="B209" s="107" t="s">
        <v>269</v>
      </c>
      <c r="C209" s="82" t="s">
        <v>168</v>
      </c>
      <c r="D209" s="127"/>
      <c r="E209" s="127"/>
      <c r="F209" s="129"/>
    </row>
    <row r="210" spans="1:6" ht="12.75">
      <c r="A210" s="87">
        <v>199</v>
      </c>
      <c r="B210" s="107" t="s">
        <v>270</v>
      </c>
      <c r="C210" s="82" t="s">
        <v>168</v>
      </c>
      <c r="D210" s="127"/>
      <c r="E210" s="127"/>
      <c r="F210" s="129"/>
    </row>
    <row r="211" spans="1:6" ht="12.75">
      <c r="A211" s="88">
        <v>200</v>
      </c>
      <c r="B211" s="107" t="s">
        <v>74</v>
      </c>
      <c r="C211" s="82" t="s">
        <v>78</v>
      </c>
      <c r="D211" s="127"/>
      <c r="E211" s="127"/>
      <c r="F211" s="129"/>
    </row>
    <row r="212" spans="1:6" ht="12.75">
      <c r="A212" s="87">
        <v>201</v>
      </c>
      <c r="B212" s="107" t="s">
        <v>271</v>
      </c>
      <c r="C212" s="82"/>
      <c r="D212" s="127"/>
      <c r="E212" s="127"/>
      <c r="F212" s="129"/>
    </row>
    <row r="213" spans="1:6" ht="12.75">
      <c r="A213" s="88">
        <v>202</v>
      </c>
      <c r="B213" s="107" t="s">
        <v>329</v>
      </c>
      <c r="C213" s="82" t="s">
        <v>78</v>
      </c>
      <c r="D213" s="127"/>
      <c r="E213" s="127"/>
      <c r="F213" s="129"/>
    </row>
    <row r="214" spans="1:6" ht="12.75">
      <c r="A214" s="87">
        <v>203</v>
      </c>
      <c r="B214" s="107" t="s">
        <v>330</v>
      </c>
      <c r="C214" s="82" t="s">
        <v>168</v>
      </c>
      <c r="D214" s="127"/>
      <c r="E214" s="127"/>
      <c r="F214" s="129"/>
    </row>
    <row r="215" spans="1:6" ht="12.75">
      <c r="A215" s="88">
        <v>204</v>
      </c>
      <c r="B215" s="107" t="s">
        <v>328</v>
      </c>
      <c r="C215" s="82" t="s">
        <v>78</v>
      </c>
      <c r="D215" s="127"/>
      <c r="E215" s="127"/>
      <c r="F215" s="129"/>
    </row>
    <row r="216" spans="1:6" ht="25.5">
      <c r="A216" s="87">
        <v>205</v>
      </c>
      <c r="B216" s="107" t="s">
        <v>282</v>
      </c>
      <c r="C216" s="82" t="s">
        <v>78</v>
      </c>
      <c r="D216" s="127"/>
      <c r="E216" s="127"/>
      <c r="F216" s="129"/>
    </row>
    <row r="217" spans="1:6" ht="12.75">
      <c r="A217" s="88">
        <v>206</v>
      </c>
      <c r="B217" s="107" t="s">
        <v>327</v>
      </c>
      <c r="C217" s="82" t="s">
        <v>78</v>
      </c>
      <c r="D217" s="127"/>
      <c r="E217" s="127"/>
      <c r="F217" s="129"/>
    </row>
    <row r="218" spans="1:6" ht="12.75">
      <c r="A218" s="87">
        <v>207</v>
      </c>
      <c r="B218" s="107" t="s">
        <v>332</v>
      </c>
      <c r="C218" s="82" t="s">
        <v>26</v>
      </c>
      <c r="D218" s="127"/>
      <c r="E218" s="82"/>
      <c r="F218" s="129"/>
    </row>
    <row r="219" spans="1:6" ht="12.75">
      <c r="A219" s="88">
        <v>208</v>
      </c>
      <c r="B219" s="107" t="s">
        <v>331</v>
      </c>
      <c r="C219" s="82" t="s">
        <v>26</v>
      </c>
      <c r="D219" s="127"/>
      <c r="E219" s="127"/>
      <c r="F219" s="129"/>
    </row>
    <row r="220" spans="1:6" ht="25.5">
      <c r="A220" s="87">
        <v>209</v>
      </c>
      <c r="B220" s="107" t="s">
        <v>333</v>
      </c>
      <c r="C220" s="82" t="s">
        <v>26</v>
      </c>
      <c r="D220" s="127"/>
      <c r="E220" s="127"/>
      <c r="F220" s="129"/>
    </row>
    <row r="221" spans="1:6" ht="25.5">
      <c r="A221" s="88">
        <v>210</v>
      </c>
      <c r="B221" s="107" t="s">
        <v>34</v>
      </c>
      <c r="C221" s="82" t="s">
        <v>26</v>
      </c>
      <c r="D221" s="127"/>
      <c r="E221" s="127"/>
      <c r="F221" s="129"/>
    </row>
    <row r="222" spans="1:6" ht="25.5">
      <c r="A222" s="87">
        <v>211</v>
      </c>
      <c r="B222" s="114" t="s">
        <v>342</v>
      </c>
      <c r="C222" s="115" t="s">
        <v>78</v>
      </c>
      <c r="D222" s="127"/>
      <c r="E222" s="127"/>
      <c r="F222" s="129"/>
    </row>
    <row r="223" spans="1:6" ht="25.5">
      <c r="A223" s="88">
        <v>212</v>
      </c>
      <c r="B223" s="107" t="s">
        <v>200</v>
      </c>
      <c r="C223" s="82" t="s">
        <v>26</v>
      </c>
      <c r="D223" s="127"/>
      <c r="E223" s="127"/>
      <c r="F223" s="129"/>
    </row>
    <row r="224" spans="1:6" ht="25.5">
      <c r="A224" s="87">
        <v>213</v>
      </c>
      <c r="B224" s="107" t="s">
        <v>200</v>
      </c>
      <c r="C224" s="82" t="s">
        <v>26</v>
      </c>
      <c r="D224" s="127"/>
      <c r="E224" s="127"/>
      <c r="F224" s="129"/>
    </row>
    <row r="225" spans="1:6" ht="25.5">
      <c r="A225" s="88">
        <v>214</v>
      </c>
      <c r="B225" s="107" t="s">
        <v>279</v>
      </c>
      <c r="C225" s="82" t="s">
        <v>78</v>
      </c>
      <c r="D225" s="127"/>
      <c r="E225" s="127"/>
      <c r="F225" s="129"/>
    </row>
    <row r="226" spans="1:6" ht="25.5">
      <c r="A226" s="87">
        <v>215</v>
      </c>
      <c r="B226" s="107" t="s">
        <v>183</v>
      </c>
      <c r="C226" s="82" t="s">
        <v>26</v>
      </c>
      <c r="D226" s="127"/>
      <c r="E226" s="127"/>
      <c r="F226" s="129"/>
    </row>
    <row r="227" spans="1:6" ht="25.5">
      <c r="A227" s="88">
        <v>216</v>
      </c>
      <c r="B227" s="114" t="s">
        <v>191</v>
      </c>
      <c r="C227" s="115" t="s">
        <v>26</v>
      </c>
      <c r="D227" s="127"/>
      <c r="E227" s="127"/>
      <c r="F227" s="129"/>
    </row>
    <row r="228" spans="1:6" ht="25.5">
      <c r="A228" s="87">
        <v>217</v>
      </c>
      <c r="B228" s="107" t="s">
        <v>280</v>
      </c>
      <c r="C228" s="82" t="s">
        <v>78</v>
      </c>
      <c r="D228" s="127"/>
      <c r="E228" s="127"/>
      <c r="F228" s="129"/>
    </row>
    <row r="229" spans="1:6" ht="12.75">
      <c r="A229" s="88">
        <v>218</v>
      </c>
      <c r="B229" s="107" t="s">
        <v>338</v>
      </c>
      <c r="C229" s="82" t="s">
        <v>78</v>
      </c>
      <c r="D229" s="127"/>
      <c r="E229" s="127"/>
      <c r="F229" s="129"/>
    </row>
    <row r="230" spans="1:6" ht="12.75">
      <c r="A230" s="87">
        <v>219</v>
      </c>
      <c r="B230" s="107" t="s">
        <v>278</v>
      </c>
      <c r="C230" s="82" t="s">
        <v>78</v>
      </c>
      <c r="D230" s="127"/>
      <c r="E230" s="127"/>
      <c r="F230" s="129"/>
    </row>
    <row r="231" spans="1:6" ht="25.5">
      <c r="A231" s="88">
        <v>220</v>
      </c>
      <c r="B231" s="107" t="s">
        <v>73</v>
      </c>
      <c r="C231" s="82" t="s">
        <v>78</v>
      </c>
      <c r="D231" s="127"/>
      <c r="E231" s="127"/>
      <c r="F231" s="129"/>
    </row>
    <row r="232" spans="1:6" ht="12.75">
      <c r="A232" s="87">
        <v>221</v>
      </c>
      <c r="B232" s="107" t="s">
        <v>277</v>
      </c>
      <c r="C232" s="82" t="s">
        <v>78</v>
      </c>
      <c r="D232" s="127"/>
      <c r="E232" s="127"/>
      <c r="F232" s="129"/>
    </row>
    <row r="233" spans="1:6" ht="12.75">
      <c r="A233" s="88">
        <v>222</v>
      </c>
      <c r="B233" s="107" t="s">
        <v>339</v>
      </c>
      <c r="C233" s="82" t="s">
        <v>168</v>
      </c>
      <c r="D233" s="127"/>
      <c r="E233" s="127"/>
      <c r="F233" s="129"/>
    </row>
    <row r="234" spans="1:6" ht="25.5">
      <c r="A234" s="87">
        <v>223</v>
      </c>
      <c r="B234" s="107" t="s">
        <v>281</v>
      </c>
      <c r="C234" s="82" t="s">
        <v>78</v>
      </c>
      <c r="D234" s="127"/>
      <c r="E234" s="127"/>
      <c r="F234" s="129"/>
    </row>
    <row r="235" spans="1:6" ht="12.75">
      <c r="A235" s="88">
        <v>224</v>
      </c>
      <c r="B235" s="107" t="s">
        <v>64</v>
      </c>
      <c r="C235" s="82" t="s">
        <v>78</v>
      </c>
      <c r="D235" s="127"/>
      <c r="E235" s="127"/>
      <c r="F235" s="129"/>
    </row>
    <row r="236" spans="1:6" ht="25.5">
      <c r="A236" s="87">
        <v>225</v>
      </c>
      <c r="B236" s="107" t="s">
        <v>276</v>
      </c>
      <c r="C236" s="82" t="s">
        <v>78</v>
      </c>
      <c r="D236" s="127"/>
      <c r="E236" s="127"/>
      <c r="F236" s="129"/>
    </row>
    <row r="237" spans="1:6" ht="12.75">
      <c r="A237" s="88">
        <v>226</v>
      </c>
      <c r="B237" s="107" t="s">
        <v>275</v>
      </c>
      <c r="C237" s="82" t="s">
        <v>78</v>
      </c>
      <c r="D237" s="127"/>
      <c r="E237" s="127"/>
      <c r="F237" s="129"/>
    </row>
    <row r="238" spans="1:6" ht="25.5">
      <c r="A238" s="87">
        <v>227</v>
      </c>
      <c r="B238" s="107" t="s">
        <v>273</v>
      </c>
      <c r="C238" s="82" t="s">
        <v>78</v>
      </c>
      <c r="D238" s="127"/>
      <c r="E238" s="127"/>
      <c r="F238" s="129"/>
    </row>
    <row r="239" spans="1:6" ht="12.75">
      <c r="A239" s="88">
        <v>228</v>
      </c>
      <c r="B239" s="107" t="s">
        <v>336</v>
      </c>
      <c r="C239" s="82" t="s">
        <v>78</v>
      </c>
      <c r="D239" s="127"/>
      <c r="E239" s="127"/>
      <c r="F239" s="129"/>
    </row>
    <row r="240" spans="1:6" ht="12.75">
      <c r="A240" s="87">
        <v>229</v>
      </c>
      <c r="B240" s="107" t="s">
        <v>337</v>
      </c>
      <c r="C240" s="82" t="s">
        <v>168</v>
      </c>
      <c r="D240" s="127"/>
      <c r="E240" s="82"/>
      <c r="F240" s="129"/>
    </row>
    <row r="241" spans="1:6" ht="25.5">
      <c r="A241" s="88">
        <v>230</v>
      </c>
      <c r="B241" s="107" t="s">
        <v>272</v>
      </c>
      <c r="C241" s="82" t="s">
        <v>78</v>
      </c>
      <c r="D241" s="127"/>
      <c r="E241" s="127"/>
      <c r="F241" s="129"/>
    </row>
    <row r="242" spans="1:6" ht="25.5">
      <c r="A242" s="87">
        <v>231</v>
      </c>
      <c r="B242" s="107" t="s">
        <v>335</v>
      </c>
      <c r="C242" s="82" t="s">
        <v>168</v>
      </c>
      <c r="D242" s="127"/>
      <c r="E242" s="127"/>
      <c r="F242" s="129"/>
    </row>
    <row r="243" spans="1:6" ht="25.5">
      <c r="A243" s="88">
        <v>232</v>
      </c>
      <c r="B243" s="107" t="s">
        <v>334</v>
      </c>
      <c r="C243" s="82" t="s">
        <v>78</v>
      </c>
      <c r="D243" s="127"/>
      <c r="E243" s="127"/>
      <c r="F243" s="129"/>
    </row>
    <row r="244" spans="1:6" ht="12.75">
      <c r="A244" s="87">
        <v>233</v>
      </c>
      <c r="B244" s="107" t="s">
        <v>274</v>
      </c>
      <c r="C244" s="82" t="s">
        <v>78</v>
      </c>
      <c r="D244" s="127"/>
      <c r="E244" s="127"/>
      <c r="F244" s="129"/>
    </row>
    <row r="245" spans="1:6" ht="25.5">
      <c r="A245" s="88">
        <v>234</v>
      </c>
      <c r="B245" s="107" t="s">
        <v>171</v>
      </c>
      <c r="C245" s="82" t="s">
        <v>62</v>
      </c>
      <c r="D245" s="127"/>
      <c r="E245" s="127"/>
      <c r="F245" s="129"/>
    </row>
    <row r="246" spans="1:6" ht="25.5">
      <c r="A246" s="87">
        <v>235</v>
      </c>
      <c r="B246" s="107" t="s">
        <v>5</v>
      </c>
      <c r="C246" s="82" t="s">
        <v>168</v>
      </c>
      <c r="D246" s="127"/>
      <c r="E246" s="127"/>
      <c r="F246" s="129"/>
    </row>
    <row r="247" spans="1:6" ht="12.75">
      <c r="A247" s="88">
        <v>236</v>
      </c>
      <c r="B247" s="107" t="s">
        <v>307</v>
      </c>
      <c r="C247" s="82" t="s">
        <v>96</v>
      </c>
      <c r="D247" s="130"/>
      <c r="E247" s="130"/>
      <c r="F247" s="130"/>
    </row>
    <row r="248" spans="1:6" ht="13.5" thickBot="1">
      <c r="A248" s="87">
        <v>237</v>
      </c>
      <c r="B248" s="107" t="s">
        <v>203</v>
      </c>
      <c r="C248" s="89" t="s">
        <v>78</v>
      </c>
      <c r="D248" s="130"/>
      <c r="E248" s="130"/>
      <c r="F248" s="130"/>
    </row>
    <row r="250" spans="2:6" ht="15.75">
      <c r="B250" s="94" t="s">
        <v>215</v>
      </c>
      <c r="C250" s="94"/>
      <c r="D250" s="94"/>
      <c r="E250" s="94"/>
      <c r="F250" s="91"/>
    </row>
    <row r="251" spans="2:6" ht="15.75">
      <c r="B251" s="143" t="s">
        <v>216</v>
      </c>
      <c r="C251" s="143"/>
      <c r="D251" s="143"/>
      <c r="E251" s="143"/>
      <c r="F251" s="90"/>
    </row>
    <row r="252" ht="15.75">
      <c r="F252" s="92"/>
    </row>
    <row r="253" spans="2:6" ht="15.75">
      <c r="B253" s="90" t="s">
        <v>209</v>
      </c>
      <c r="F253" s="91"/>
    </row>
    <row r="254" spans="2:6" ht="15.75">
      <c r="B254" s="90" t="s">
        <v>300</v>
      </c>
      <c r="F254" s="91"/>
    </row>
    <row r="255" spans="2:6" ht="15.75">
      <c r="B255" s="90" t="s">
        <v>211</v>
      </c>
      <c r="F255" s="91"/>
    </row>
    <row r="256" spans="2:6" ht="15.75">
      <c r="B256" s="90" t="s">
        <v>212</v>
      </c>
      <c r="F256" s="91"/>
    </row>
    <row r="257" spans="2:6" ht="15.75">
      <c r="B257" s="90" t="s">
        <v>213</v>
      </c>
      <c r="F257" s="91"/>
    </row>
    <row r="258" ht="12.75">
      <c r="B258" s="3"/>
    </row>
    <row r="261" ht="12.75">
      <c r="B261" t="s">
        <v>301</v>
      </c>
    </row>
    <row r="262" ht="12.75">
      <c r="B262" t="s">
        <v>302</v>
      </c>
    </row>
    <row r="263" ht="12.75">
      <c r="B263" t="s">
        <v>303</v>
      </c>
    </row>
    <row r="265" ht="12.75">
      <c r="B265" s="83"/>
    </row>
  </sheetData>
  <sheetProtection/>
  <mergeCells count="4">
    <mergeCell ref="A6:F6"/>
    <mergeCell ref="A8:F8"/>
    <mergeCell ref="A9:F9"/>
    <mergeCell ref="B251:E251"/>
  </mergeCells>
  <printOptions horizontalCentered="1"/>
  <pageMargins left="0.5905511811023623" right="0.1968503937007874" top="0.7480314960629921" bottom="0.5905511811023623" header="0.31496062992125984" footer="0.31496062992125984"/>
  <pageSetup horizontalDpi="600" verticalDpi="600" orientation="portrait" scale="90" r:id="rId2"/>
  <headerFoot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5"/>
  <sheetViews>
    <sheetView zoomScalePageLayoutView="0" workbookViewId="0" topLeftCell="A193">
      <selection activeCell="D217" sqref="D217"/>
    </sheetView>
  </sheetViews>
  <sheetFormatPr defaultColWidth="13.57421875" defaultRowHeight="12.75"/>
  <cols>
    <col min="1" max="1" width="5.28125" style="0" bestFit="1" customWidth="1"/>
    <col min="2" max="2" width="38.421875" style="0" customWidth="1"/>
    <col min="3" max="3" width="4.8515625" style="0" bestFit="1" customWidth="1"/>
    <col min="4" max="4" width="14.421875" style="119" bestFit="1" customWidth="1"/>
    <col min="5" max="5" width="9.421875" style="0" bestFit="1" customWidth="1"/>
    <col min="6" max="6" width="19.28125" style="0" customWidth="1"/>
  </cols>
  <sheetData>
    <row r="1" spans="1:6" ht="12.75">
      <c r="A1" s="95"/>
      <c r="B1" s="96" t="s">
        <v>217</v>
      </c>
      <c r="C1" s="97"/>
      <c r="D1" s="117"/>
      <c r="E1" s="98"/>
      <c r="F1" s="99"/>
    </row>
    <row r="2" spans="1:6" ht="12.75">
      <c r="A2" s="95"/>
      <c r="B2" s="96" t="s">
        <v>218</v>
      </c>
      <c r="C2" s="97"/>
      <c r="D2" s="117"/>
      <c r="E2" s="98"/>
      <c r="F2" s="99"/>
    </row>
    <row r="3" spans="1:6" ht="12.75">
      <c r="A3" s="95"/>
      <c r="B3" s="96" t="s">
        <v>219</v>
      </c>
      <c r="C3" s="97"/>
      <c r="D3" s="117"/>
      <c r="E3" s="98"/>
      <c r="F3" s="99"/>
    </row>
    <row r="4" spans="1:6" ht="12.75">
      <c r="A4" s="95"/>
      <c r="B4" s="96" t="s">
        <v>220</v>
      </c>
      <c r="C4" s="97"/>
      <c r="D4" s="117"/>
      <c r="E4" s="98"/>
      <c r="F4" s="99"/>
    </row>
    <row r="5" ht="12.75"/>
    <row r="6" spans="1:6" ht="25.5" customHeight="1">
      <c r="A6" s="141" t="s">
        <v>221</v>
      </c>
      <c r="B6" s="141"/>
      <c r="C6" s="141"/>
      <c r="D6" s="141"/>
      <c r="E6" s="141"/>
      <c r="F6" s="141"/>
    </row>
    <row r="7" spans="1:6" ht="12.75">
      <c r="A7" s="100"/>
      <c r="B7" s="101"/>
      <c r="C7" s="100"/>
      <c r="D7" s="118"/>
      <c r="E7" s="102"/>
      <c r="F7" s="102"/>
    </row>
    <row r="8" spans="1:6" ht="15">
      <c r="A8" s="142" t="s">
        <v>222</v>
      </c>
      <c r="B8" s="142"/>
      <c r="C8" s="142"/>
      <c r="D8" s="142"/>
      <c r="E8" s="142"/>
      <c r="F8" s="142"/>
    </row>
    <row r="9" spans="1:6" ht="15">
      <c r="A9" s="142" t="s">
        <v>223</v>
      </c>
      <c r="B9" s="142"/>
      <c r="C9" s="142"/>
      <c r="D9" s="142"/>
      <c r="E9" s="142"/>
      <c r="F9" s="142"/>
    </row>
    <row r="10" ht="13.5" thickBot="1"/>
    <row r="11" spans="1:6" ht="26.25" thickBot="1">
      <c r="A11" s="103" t="s">
        <v>67</v>
      </c>
      <c r="B11" s="104" t="s">
        <v>4</v>
      </c>
      <c r="C11" s="105" t="s">
        <v>62</v>
      </c>
      <c r="D11" s="121" t="s">
        <v>169</v>
      </c>
      <c r="E11" s="105" t="s">
        <v>204</v>
      </c>
      <c r="F11" s="106" t="s">
        <v>205</v>
      </c>
    </row>
    <row r="12" spans="1:6" ht="12.75">
      <c r="A12" s="87">
        <v>1</v>
      </c>
      <c r="B12" s="107" t="s">
        <v>112</v>
      </c>
      <c r="C12" s="85" t="s">
        <v>168</v>
      </c>
      <c r="D12" s="122">
        <v>13160</v>
      </c>
      <c r="E12" s="86">
        <f>+D12*0.25</f>
        <v>3290</v>
      </c>
      <c r="F12" s="93">
        <f>+D12+E12</f>
        <v>16450</v>
      </c>
    </row>
    <row r="13" spans="1:6" ht="12.75">
      <c r="A13" s="88">
        <v>2</v>
      </c>
      <c r="B13" s="107" t="s">
        <v>77</v>
      </c>
      <c r="C13" s="82" t="s">
        <v>78</v>
      </c>
      <c r="D13" s="122">
        <v>11294</v>
      </c>
      <c r="E13" s="86">
        <f aca="true" t="shared" si="0" ref="E13:E76">+D13*0.25</f>
        <v>2823.5</v>
      </c>
      <c r="F13" s="93">
        <f aca="true" t="shared" si="1" ref="F13:F76">+D13+E13</f>
        <v>14117.5</v>
      </c>
    </row>
    <row r="14" spans="1:6" ht="12.75">
      <c r="A14" s="87">
        <v>3</v>
      </c>
      <c r="B14" s="107" t="s">
        <v>131</v>
      </c>
      <c r="C14" s="82" t="s">
        <v>78</v>
      </c>
      <c r="D14" s="122">
        <v>6535</v>
      </c>
      <c r="E14" s="86">
        <f t="shared" si="0"/>
        <v>1633.75</v>
      </c>
      <c r="F14" s="93">
        <f t="shared" si="1"/>
        <v>8168.75</v>
      </c>
    </row>
    <row r="15" spans="1:6" ht="12.75">
      <c r="A15" s="88">
        <v>4</v>
      </c>
      <c r="B15" s="107" t="s">
        <v>132</v>
      </c>
      <c r="C15" s="82" t="s">
        <v>78</v>
      </c>
      <c r="D15" s="122">
        <v>9198</v>
      </c>
      <c r="E15" s="86">
        <f t="shared" si="0"/>
        <v>2299.5</v>
      </c>
      <c r="F15" s="93">
        <f t="shared" si="1"/>
        <v>11497.5</v>
      </c>
    </row>
    <row r="16" spans="1:6" ht="25.5">
      <c r="A16" s="87">
        <v>5</v>
      </c>
      <c r="B16" s="107" t="s">
        <v>185</v>
      </c>
      <c r="C16" s="82" t="s">
        <v>168</v>
      </c>
      <c r="D16" s="122">
        <v>5320</v>
      </c>
      <c r="E16" s="86">
        <f t="shared" si="0"/>
        <v>1330</v>
      </c>
      <c r="F16" s="93">
        <f t="shared" si="1"/>
        <v>6650</v>
      </c>
    </row>
    <row r="17" spans="1:6" ht="12.75">
      <c r="A17" s="88">
        <v>6</v>
      </c>
      <c r="B17" s="107" t="s">
        <v>133</v>
      </c>
      <c r="C17" s="82" t="s">
        <v>78</v>
      </c>
      <c r="D17" s="122">
        <v>12327</v>
      </c>
      <c r="E17" s="86">
        <f t="shared" si="0"/>
        <v>3081.75</v>
      </c>
      <c r="F17" s="93">
        <f t="shared" si="1"/>
        <v>15408.75</v>
      </c>
    </row>
    <row r="18" spans="1:6" ht="25.5">
      <c r="A18" s="87">
        <v>7</v>
      </c>
      <c r="B18" s="107" t="s">
        <v>201</v>
      </c>
      <c r="C18" s="82" t="s">
        <v>168</v>
      </c>
      <c r="D18" s="122">
        <v>12447</v>
      </c>
      <c r="E18" s="86">
        <f t="shared" si="0"/>
        <v>3111.75</v>
      </c>
      <c r="F18" s="93">
        <f t="shared" si="1"/>
        <v>15558.75</v>
      </c>
    </row>
    <row r="19" spans="1:6" ht="12.75">
      <c r="A19" s="88">
        <v>8</v>
      </c>
      <c r="B19" s="107" t="s">
        <v>283</v>
      </c>
      <c r="C19" s="82" t="s">
        <v>78</v>
      </c>
      <c r="D19" s="122">
        <v>18220</v>
      </c>
      <c r="E19" s="86">
        <f t="shared" si="0"/>
        <v>4555</v>
      </c>
      <c r="F19" s="93">
        <f t="shared" si="1"/>
        <v>22775</v>
      </c>
    </row>
    <row r="20" spans="1:6" ht="12.75">
      <c r="A20" s="87">
        <v>9</v>
      </c>
      <c r="B20" s="107" t="s">
        <v>284</v>
      </c>
      <c r="C20" s="82" t="s">
        <v>78</v>
      </c>
      <c r="D20" s="122">
        <v>12037</v>
      </c>
      <c r="E20" s="86">
        <f t="shared" si="0"/>
        <v>3009.25</v>
      </c>
      <c r="F20" s="93">
        <f t="shared" si="1"/>
        <v>15046.25</v>
      </c>
    </row>
    <row r="21" spans="1:6" ht="12.75">
      <c r="A21" s="88">
        <v>10</v>
      </c>
      <c r="B21" s="107" t="s">
        <v>285</v>
      </c>
      <c r="C21" s="82" t="s">
        <v>62</v>
      </c>
      <c r="D21" s="122">
        <v>18067</v>
      </c>
      <c r="E21" s="86">
        <f t="shared" si="0"/>
        <v>4516.75</v>
      </c>
      <c r="F21" s="93">
        <f t="shared" si="1"/>
        <v>22583.75</v>
      </c>
    </row>
    <row r="22" spans="1:6" ht="12.75">
      <c r="A22" s="87">
        <v>11</v>
      </c>
      <c r="B22" s="107" t="s">
        <v>134</v>
      </c>
      <c r="C22" s="82" t="s">
        <v>168</v>
      </c>
      <c r="D22" s="122">
        <v>3073</v>
      </c>
      <c r="E22" s="86">
        <f t="shared" si="0"/>
        <v>768.25</v>
      </c>
      <c r="F22" s="93">
        <f t="shared" si="1"/>
        <v>3841.25</v>
      </c>
    </row>
    <row r="23" spans="1:6" ht="12.75">
      <c r="A23" s="88">
        <v>12</v>
      </c>
      <c r="B23" s="107" t="s">
        <v>135</v>
      </c>
      <c r="C23" s="82" t="s">
        <v>78</v>
      </c>
      <c r="D23" s="122">
        <v>6033</v>
      </c>
      <c r="E23" s="86">
        <f t="shared" si="0"/>
        <v>1508.25</v>
      </c>
      <c r="F23" s="93">
        <f t="shared" si="1"/>
        <v>7541.25</v>
      </c>
    </row>
    <row r="24" spans="1:6" ht="12.75">
      <c r="A24" s="87">
        <v>13</v>
      </c>
      <c r="B24" s="107" t="s">
        <v>137</v>
      </c>
      <c r="C24" s="82" t="s">
        <v>78</v>
      </c>
      <c r="D24" s="122">
        <v>6033</v>
      </c>
      <c r="E24" s="86">
        <f t="shared" si="0"/>
        <v>1508.25</v>
      </c>
      <c r="F24" s="93">
        <f t="shared" si="1"/>
        <v>7541.25</v>
      </c>
    </row>
    <row r="25" spans="1:6" ht="12.75">
      <c r="A25" s="88">
        <v>14</v>
      </c>
      <c r="B25" s="107" t="s">
        <v>31</v>
      </c>
      <c r="C25" s="82" t="s">
        <v>168</v>
      </c>
      <c r="D25" s="122">
        <v>13160</v>
      </c>
      <c r="E25" s="86">
        <f t="shared" si="0"/>
        <v>3290</v>
      </c>
      <c r="F25" s="93">
        <f t="shared" si="1"/>
        <v>16450</v>
      </c>
    </row>
    <row r="26" spans="1:6" ht="12.75">
      <c r="A26" s="87">
        <v>15</v>
      </c>
      <c r="B26" s="107" t="s">
        <v>30</v>
      </c>
      <c r="C26" s="82" t="s">
        <v>168</v>
      </c>
      <c r="D26" s="122">
        <v>11945</v>
      </c>
      <c r="E26" s="86">
        <f t="shared" si="0"/>
        <v>2986.25</v>
      </c>
      <c r="F26" s="93">
        <f t="shared" si="1"/>
        <v>14931.25</v>
      </c>
    </row>
    <row r="27" spans="1:6" ht="12.75">
      <c r="A27" s="88">
        <v>16</v>
      </c>
      <c r="B27" s="107" t="s">
        <v>176</v>
      </c>
      <c r="C27" s="82" t="s">
        <v>168</v>
      </c>
      <c r="D27" s="122">
        <v>8931</v>
      </c>
      <c r="E27" s="86">
        <f t="shared" si="0"/>
        <v>2232.75</v>
      </c>
      <c r="F27" s="93">
        <f t="shared" si="1"/>
        <v>11163.75</v>
      </c>
    </row>
    <row r="28" spans="1:6" ht="12.75">
      <c r="A28" s="87">
        <v>17</v>
      </c>
      <c r="B28" s="107" t="s">
        <v>32</v>
      </c>
      <c r="C28" s="82" t="s">
        <v>168</v>
      </c>
      <c r="D28" s="122">
        <v>24560</v>
      </c>
      <c r="E28" s="86">
        <f t="shared" si="0"/>
        <v>6140</v>
      </c>
      <c r="F28" s="93">
        <f t="shared" si="1"/>
        <v>30700</v>
      </c>
    </row>
    <row r="29" spans="1:6" ht="12.75">
      <c r="A29" s="88">
        <v>18</v>
      </c>
      <c r="B29" s="107" t="s">
        <v>175</v>
      </c>
      <c r="C29" s="82" t="s">
        <v>168</v>
      </c>
      <c r="D29" s="122">
        <v>14607</v>
      </c>
      <c r="E29" s="86">
        <f t="shared" si="0"/>
        <v>3651.75</v>
      </c>
      <c r="F29" s="93">
        <f t="shared" si="1"/>
        <v>18258.75</v>
      </c>
    </row>
    <row r="30" spans="1:6" ht="12.75">
      <c r="A30" s="87">
        <v>19</v>
      </c>
      <c r="B30" s="107" t="s">
        <v>138</v>
      </c>
      <c r="C30" s="82" t="s">
        <v>76</v>
      </c>
      <c r="D30" s="122">
        <v>5677</v>
      </c>
      <c r="E30" s="86">
        <f t="shared" si="0"/>
        <v>1419.25</v>
      </c>
      <c r="F30" s="93">
        <f t="shared" si="1"/>
        <v>7096.25</v>
      </c>
    </row>
    <row r="31" spans="1:6" ht="12.75">
      <c r="A31" s="88">
        <v>20</v>
      </c>
      <c r="B31" s="107" t="s">
        <v>139</v>
      </c>
      <c r="C31" s="82" t="s">
        <v>76</v>
      </c>
      <c r="D31" s="122">
        <v>14080</v>
      </c>
      <c r="E31" s="86">
        <f t="shared" si="0"/>
        <v>3520</v>
      </c>
      <c r="F31" s="93">
        <f t="shared" si="1"/>
        <v>17600</v>
      </c>
    </row>
    <row r="32" spans="1:6" ht="12.75">
      <c r="A32" s="87">
        <v>21</v>
      </c>
      <c r="B32" s="107" t="s">
        <v>140</v>
      </c>
      <c r="C32" s="82" t="s">
        <v>76</v>
      </c>
      <c r="D32" s="122">
        <v>7257</v>
      </c>
      <c r="E32" s="86">
        <f t="shared" si="0"/>
        <v>1814.25</v>
      </c>
      <c r="F32" s="93">
        <f t="shared" si="1"/>
        <v>9071.25</v>
      </c>
    </row>
    <row r="33" spans="1:6" ht="12.75">
      <c r="A33" s="88">
        <v>22</v>
      </c>
      <c r="B33" s="107" t="s">
        <v>141</v>
      </c>
      <c r="C33" s="82" t="s">
        <v>76</v>
      </c>
      <c r="D33" s="122">
        <v>59728</v>
      </c>
      <c r="E33" s="86">
        <f t="shared" si="0"/>
        <v>14932</v>
      </c>
      <c r="F33" s="93">
        <f t="shared" si="1"/>
        <v>74660</v>
      </c>
    </row>
    <row r="34" spans="1:6" ht="12.75">
      <c r="A34" s="87">
        <v>23</v>
      </c>
      <c r="B34" s="107" t="s">
        <v>43</v>
      </c>
      <c r="C34" s="82" t="s">
        <v>76</v>
      </c>
      <c r="D34" s="122">
        <v>66649</v>
      </c>
      <c r="E34" s="86">
        <f t="shared" si="0"/>
        <v>16662.25</v>
      </c>
      <c r="F34" s="93">
        <f t="shared" si="1"/>
        <v>83311.25</v>
      </c>
    </row>
    <row r="35" spans="1:6" ht="12.75">
      <c r="A35" s="88">
        <v>24</v>
      </c>
      <c r="B35" s="107" t="s">
        <v>142</v>
      </c>
      <c r="C35" s="82" t="s">
        <v>76</v>
      </c>
      <c r="D35" s="122">
        <v>70481</v>
      </c>
      <c r="E35" s="86">
        <f t="shared" si="0"/>
        <v>17620.25</v>
      </c>
      <c r="F35" s="93">
        <f t="shared" si="1"/>
        <v>88101.25</v>
      </c>
    </row>
    <row r="36" spans="1:6" ht="25.5">
      <c r="A36" s="87">
        <v>25</v>
      </c>
      <c r="B36" s="107" t="s">
        <v>117</v>
      </c>
      <c r="C36" s="82" t="s">
        <v>168</v>
      </c>
      <c r="D36" s="122">
        <v>4570</v>
      </c>
      <c r="E36" s="86">
        <f t="shared" si="0"/>
        <v>1142.5</v>
      </c>
      <c r="F36" s="93">
        <f t="shared" si="1"/>
        <v>5712.5</v>
      </c>
    </row>
    <row r="37" spans="1:6" ht="25.5">
      <c r="A37" s="88">
        <v>26</v>
      </c>
      <c r="B37" s="107" t="s">
        <v>118</v>
      </c>
      <c r="C37" s="82" t="s">
        <v>168</v>
      </c>
      <c r="D37" s="122">
        <v>6070</v>
      </c>
      <c r="E37" s="86">
        <f t="shared" si="0"/>
        <v>1517.5</v>
      </c>
      <c r="F37" s="93">
        <f t="shared" si="1"/>
        <v>7587.5</v>
      </c>
    </row>
    <row r="38" spans="1:6" ht="12.75">
      <c r="A38" s="87">
        <v>27</v>
      </c>
      <c r="B38" s="107" t="s">
        <v>224</v>
      </c>
      <c r="C38" s="84" t="s">
        <v>168</v>
      </c>
      <c r="D38" s="122">
        <v>7684</v>
      </c>
      <c r="E38" s="86">
        <f t="shared" si="0"/>
        <v>1921</v>
      </c>
      <c r="F38" s="93">
        <f t="shared" si="1"/>
        <v>9605</v>
      </c>
    </row>
    <row r="39" spans="1:6" ht="12.75">
      <c r="A39" s="88">
        <v>28</v>
      </c>
      <c r="B39" s="107" t="s">
        <v>295</v>
      </c>
      <c r="C39" s="84" t="s">
        <v>168</v>
      </c>
      <c r="D39" s="122">
        <v>6339</v>
      </c>
      <c r="E39" s="86">
        <f t="shared" si="0"/>
        <v>1584.75</v>
      </c>
      <c r="F39" s="93">
        <f t="shared" si="1"/>
        <v>7923.75</v>
      </c>
    </row>
    <row r="40" spans="1:6" ht="12.75">
      <c r="A40" s="87">
        <v>29</v>
      </c>
      <c r="B40" s="107" t="s">
        <v>119</v>
      </c>
      <c r="C40" s="84" t="s">
        <v>76</v>
      </c>
      <c r="D40" s="122">
        <v>55110</v>
      </c>
      <c r="E40" s="86">
        <f t="shared" si="0"/>
        <v>13777.5</v>
      </c>
      <c r="F40" s="93">
        <f t="shared" si="1"/>
        <v>68887.5</v>
      </c>
    </row>
    <row r="41" spans="1:6" ht="12.75">
      <c r="A41" s="88">
        <v>30</v>
      </c>
      <c r="B41" s="107" t="s">
        <v>177</v>
      </c>
      <c r="C41" s="82" t="s">
        <v>76</v>
      </c>
      <c r="D41" s="122">
        <v>75210</v>
      </c>
      <c r="E41" s="86">
        <f t="shared" si="0"/>
        <v>18802.5</v>
      </c>
      <c r="F41" s="93">
        <f t="shared" si="1"/>
        <v>94012.5</v>
      </c>
    </row>
    <row r="42" spans="1:6" ht="12.75">
      <c r="A42" s="87">
        <v>31</v>
      </c>
      <c r="B42" s="107" t="s">
        <v>42</v>
      </c>
      <c r="C42" s="82" t="s">
        <v>76</v>
      </c>
      <c r="D42" s="122">
        <v>92448</v>
      </c>
      <c r="E42" s="86">
        <f t="shared" si="0"/>
        <v>23112</v>
      </c>
      <c r="F42" s="93">
        <f t="shared" si="1"/>
        <v>115560</v>
      </c>
    </row>
    <row r="43" spans="1:6" ht="12.75">
      <c r="A43" s="88">
        <v>32</v>
      </c>
      <c r="B43" s="107" t="s">
        <v>41</v>
      </c>
      <c r="C43" s="82" t="s">
        <v>76</v>
      </c>
      <c r="D43" s="122">
        <v>113710</v>
      </c>
      <c r="E43" s="86">
        <f t="shared" si="0"/>
        <v>28427.5</v>
      </c>
      <c r="F43" s="93">
        <f t="shared" si="1"/>
        <v>142137.5</v>
      </c>
    </row>
    <row r="44" spans="1:6" ht="12.75">
      <c r="A44" s="87">
        <v>33</v>
      </c>
      <c r="B44" s="107" t="s">
        <v>178</v>
      </c>
      <c r="C44" s="82" t="s">
        <v>76</v>
      </c>
      <c r="D44" s="122">
        <v>186210</v>
      </c>
      <c r="E44" s="86">
        <f t="shared" si="0"/>
        <v>46552.5</v>
      </c>
      <c r="F44" s="93">
        <f t="shared" si="1"/>
        <v>232762.5</v>
      </c>
    </row>
    <row r="45" spans="1:6" ht="12.75">
      <c r="A45" s="88">
        <v>34</v>
      </c>
      <c r="B45" s="107" t="s">
        <v>149</v>
      </c>
      <c r="C45" s="82" t="s">
        <v>76</v>
      </c>
      <c r="D45" s="122">
        <v>40363</v>
      </c>
      <c r="E45" s="86">
        <f t="shared" si="0"/>
        <v>10090.75</v>
      </c>
      <c r="F45" s="93">
        <f t="shared" si="1"/>
        <v>50453.75</v>
      </c>
    </row>
    <row r="46" spans="1:6" ht="12.75">
      <c r="A46" s="87">
        <v>35</v>
      </c>
      <c r="B46" s="107" t="s">
        <v>196</v>
      </c>
      <c r="C46" s="82" t="s">
        <v>168</v>
      </c>
      <c r="D46" s="122">
        <v>47038</v>
      </c>
      <c r="E46" s="86">
        <f t="shared" si="0"/>
        <v>11759.5</v>
      </c>
      <c r="F46" s="93">
        <f t="shared" si="1"/>
        <v>58797.5</v>
      </c>
    </row>
    <row r="47" spans="1:6" ht="12.75">
      <c r="A47" s="88">
        <v>36</v>
      </c>
      <c r="B47" s="107" t="s">
        <v>286</v>
      </c>
      <c r="C47" s="82" t="s">
        <v>168</v>
      </c>
      <c r="D47" s="122">
        <v>9255</v>
      </c>
      <c r="E47" s="86">
        <f t="shared" si="0"/>
        <v>2313.75</v>
      </c>
      <c r="F47" s="93">
        <f t="shared" si="1"/>
        <v>11568.75</v>
      </c>
    </row>
    <row r="48" spans="1:6" ht="12.75">
      <c r="A48" s="87">
        <v>37</v>
      </c>
      <c r="B48" s="107" t="s">
        <v>287</v>
      </c>
      <c r="C48" s="82" t="s">
        <v>78</v>
      </c>
      <c r="D48" s="122">
        <v>38870</v>
      </c>
      <c r="E48" s="86">
        <f t="shared" si="0"/>
        <v>9717.5</v>
      </c>
      <c r="F48" s="93">
        <f t="shared" si="1"/>
        <v>48587.5</v>
      </c>
    </row>
    <row r="49" spans="1:6" ht="12.75">
      <c r="A49" s="88">
        <v>38</v>
      </c>
      <c r="B49" s="107" t="s">
        <v>308</v>
      </c>
      <c r="C49" s="82" t="s">
        <v>78</v>
      </c>
      <c r="D49" s="122">
        <v>22485</v>
      </c>
      <c r="E49" s="86">
        <f t="shared" si="0"/>
        <v>5621.25</v>
      </c>
      <c r="F49" s="93">
        <f t="shared" si="1"/>
        <v>28106.25</v>
      </c>
    </row>
    <row r="50" spans="1:6" ht="25.5">
      <c r="A50" s="87">
        <v>39</v>
      </c>
      <c r="B50" s="107" t="s">
        <v>309</v>
      </c>
      <c r="C50" s="82" t="s">
        <v>78</v>
      </c>
      <c r="D50" s="122">
        <v>24174</v>
      </c>
      <c r="E50" s="86">
        <f t="shared" si="0"/>
        <v>6043.5</v>
      </c>
      <c r="F50" s="93">
        <f t="shared" si="1"/>
        <v>30217.5</v>
      </c>
    </row>
    <row r="51" spans="1:6" ht="12.75">
      <c r="A51" s="88">
        <v>40</v>
      </c>
      <c r="B51" s="107" t="s">
        <v>310</v>
      </c>
      <c r="C51" s="82" t="s">
        <v>78</v>
      </c>
      <c r="D51" s="122">
        <v>26157</v>
      </c>
      <c r="E51" s="86">
        <f t="shared" si="0"/>
        <v>6539.25</v>
      </c>
      <c r="F51" s="93">
        <f t="shared" si="1"/>
        <v>32696.25</v>
      </c>
    </row>
    <row r="52" spans="1:6" ht="12.75">
      <c r="A52" s="87">
        <v>41</v>
      </c>
      <c r="B52" s="107" t="s">
        <v>288</v>
      </c>
      <c r="C52" s="82" t="s">
        <v>168</v>
      </c>
      <c r="D52" s="122">
        <v>5610</v>
      </c>
      <c r="E52" s="86">
        <f t="shared" si="0"/>
        <v>1402.5</v>
      </c>
      <c r="F52" s="93">
        <f t="shared" si="1"/>
        <v>7012.5</v>
      </c>
    </row>
    <row r="53" spans="1:6" ht="25.5">
      <c r="A53" s="88">
        <v>42</v>
      </c>
      <c r="B53" s="107" t="s">
        <v>150</v>
      </c>
      <c r="C53" s="82" t="s">
        <v>78</v>
      </c>
      <c r="D53" s="122">
        <v>50167</v>
      </c>
      <c r="E53" s="86">
        <f t="shared" si="0"/>
        <v>12541.75</v>
      </c>
      <c r="F53" s="93">
        <f t="shared" si="1"/>
        <v>62708.75</v>
      </c>
    </row>
    <row r="54" spans="1:6" ht="12.75">
      <c r="A54" s="87">
        <v>43</v>
      </c>
      <c r="B54" s="107" t="s">
        <v>165</v>
      </c>
      <c r="C54" s="82" t="s">
        <v>78</v>
      </c>
      <c r="D54" s="122">
        <v>39830</v>
      </c>
      <c r="E54" s="86">
        <f t="shared" si="0"/>
        <v>9957.5</v>
      </c>
      <c r="F54" s="93">
        <f t="shared" si="1"/>
        <v>49787.5</v>
      </c>
    </row>
    <row r="55" spans="1:6" ht="12.75">
      <c r="A55" s="88">
        <v>44</v>
      </c>
      <c r="B55" s="107" t="s">
        <v>166</v>
      </c>
      <c r="C55" s="82" t="s">
        <v>76</v>
      </c>
      <c r="D55" s="122">
        <v>8064</v>
      </c>
      <c r="E55" s="86">
        <f t="shared" si="0"/>
        <v>2016</v>
      </c>
      <c r="F55" s="93">
        <f t="shared" si="1"/>
        <v>10080</v>
      </c>
    </row>
    <row r="56" spans="1:6" ht="12.75">
      <c r="A56" s="87">
        <v>45</v>
      </c>
      <c r="B56" s="107" t="s">
        <v>167</v>
      </c>
      <c r="C56" s="82" t="s">
        <v>78</v>
      </c>
      <c r="D56" s="122">
        <v>4927</v>
      </c>
      <c r="E56" s="86">
        <f t="shared" si="0"/>
        <v>1231.75</v>
      </c>
      <c r="F56" s="93">
        <f t="shared" si="1"/>
        <v>6158.75</v>
      </c>
    </row>
    <row r="57" spans="1:6" ht="12.75">
      <c r="A57" s="88">
        <v>46</v>
      </c>
      <c r="B57" s="107" t="s">
        <v>289</v>
      </c>
      <c r="C57" s="82" t="s">
        <v>78</v>
      </c>
      <c r="D57" s="122">
        <v>4808</v>
      </c>
      <c r="E57" s="86">
        <f t="shared" si="0"/>
        <v>1202</v>
      </c>
      <c r="F57" s="93">
        <f t="shared" si="1"/>
        <v>6010</v>
      </c>
    </row>
    <row r="58" spans="1:6" ht="12.75">
      <c r="A58" s="87">
        <v>47</v>
      </c>
      <c r="B58" s="107" t="s">
        <v>290</v>
      </c>
      <c r="C58" s="82" t="s">
        <v>78</v>
      </c>
      <c r="D58" s="122">
        <v>4807</v>
      </c>
      <c r="E58" s="86">
        <f t="shared" si="0"/>
        <v>1201.75</v>
      </c>
      <c r="F58" s="93">
        <f t="shared" si="1"/>
        <v>6008.75</v>
      </c>
    </row>
    <row r="59" spans="1:6" ht="12.75">
      <c r="A59" s="88">
        <v>48</v>
      </c>
      <c r="B59" s="107" t="s">
        <v>163</v>
      </c>
      <c r="C59" s="82" t="s">
        <v>78</v>
      </c>
      <c r="D59" s="122">
        <v>7425</v>
      </c>
      <c r="E59" s="86">
        <f t="shared" si="0"/>
        <v>1856.25</v>
      </c>
      <c r="F59" s="93">
        <f t="shared" si="1"/>
        <v>9281.25</v>
      </c>
    </row>
    <row r="60" spans="1:6" ht="25.5">
      <c r="A60" s="87">
        <v>49</v>
      </c>
      <c r="B60" s="107" t="s">
        <v>66</v>
      </c>
      <c r="C60" s="82" t="s">
        <v>78</v>
      </c>
      <c r="D60" s="122">
        <v>5086</v>
      </c>
      <c r="E60" s="86">
        <f t="shared" si="0"/>
        <v>1271.5</v>
      </c>
      <c r="F60" s="93">
        <f t="shared" si="1"/>
        <v>6357.5</v>
      </c>
    </row>
    <row r="61" spans="1:6" ht="25.5">
      <c r="A61" s="88">
        <v>50</v>
      </c>
      <c r="B61" s="107" t="s">
        <v>291</v>
      </c>
      <c r="C61" s="82" t="s">
        <v>78</v>
      </c>
      <c r="D61" s="122">
        <v>5278</v>
      </c>
      <c r="E61" s="86">
        <f t="shared" si="0"/>
        <v>1319.5</v>
      </c>
      <c r="F61" s="93">
        <f t="shared" si="1"/>
        <v>6597.5</v>
      </c>
    </row>
    <row r="62" spans="1:6" ht="12.75">
      <c r="A62" s="87">
        <v>51</v>
      </c>
      <c r="B62" s="107" t="s">
        <v>292</v>
      </c>
      <c r="C62" s="82" t="s">
        <v>78</v>
      </c>
      <c r="D62" s="122">
        <v>5020</v>
      </c>
      <c r="E62" s="86">
        <f t="shared" si="0"/>
        <v>1255</v>
      </c>
      <c r="F62" s="93">
        <f t="shared" si="1"/>
        <v>6275</v>
      </c>
    </row>
    <row r="63" spans="1:6" ht="12.75">
      <c r="A63" s="88">
        <v>52</v>
      </c>
      <c r="B63" s="107" t="s">
        <v>293</v>
      </c>
      <c r="C63" s="82" t="s">
        <v>78</v>
      </c>
      <c r="D63" s="122">
        <v>4716</v>
      </c>
      <c r="E63" s="86">
        <f t="shared" si="0"/>
        <v>1179</v>
      </c>
      <c r="F63" s="93">
        <f t="shared" si="1"/>
        <v>5895</v>
      </c>
    </row>
    <row r="64" spans="1:6" ht="12.75">
      <c r="A64" s="87">
        <v>53</v>
      </c>
      <c r="B64" s="107" t="s">
        <v>153</v>
      </c>
      <c r="C64" s="82" t="s">
        <v>78</v>
      </c>
      <c r="D64" s="122">
        <v>1669</v>
      </c>
      <c r="E64" s="86">
        <f t="shared" si="0"/>
        <v>417.25</v>
      </c>
      <c r="F64" s="93">
        <f t="shared" si="1"/>
        <v>2086.25</v>
      </c>
    </row>
    <row r="65" spans="1:6" ht="12.75">
      <c r="A65" s="88">
        <v>54</v>
      </c>
      <c r="B65" s="107" t="s">
        <v>207</v>
      </c>
      <c r="C65" s="82" t="s">
        <v>130</v>
      </c>
      <c r="D65" s="122">
        <v>7417</v>
      </c>
      <c r="E65" s="86">
        <f t="shared" si="0"/>
        <v>1854.25</v>
      </c>
      <c r="F65" s="93">
        <f t="shared" si="1"/>
        <v>9271.25</v>
      </c>
    </row>
    <row r="66" spans="1:6" ht="12.75">
      <c r="A66" s="87">
        <v>55</v>
      </c>
      <c r="B66" s="107" t="s">
        <v>154</v>
      </c>
      <c r="C66" s="82" t="s">
        <v>78</v>
      </c>
      <c r="D66" s="122">
        <v>6265</v>
      </c>
      <c r="E66" s="86">
        <f t="shared" si="0"/>
        <v>1566.25</v>
      </c>
      <c r="F66" s="93">
        <f t="shared" si="1"/>
        <v>7831.25</v>
      </c>
    </row>
    <row r="67" spans="1:6" ht="12.75">
      <c r="A67" s="88">
        <v>56</v>
      </c>
      <c r="B67" s="107" t="s">
        <v>155</v>
      </c>
      <c r="C67" s="82" t="s">
        <v>78</v>
      </c>
      <c r="D67" s="122">
        <v>9258</v>
      </c>
      <c r="E67" s="86">
        <f t="shared" si="0"/>
        <v>2314.5</v>
      </c>
      <c r="F67" s="93">
        <f t="shared" si="1"/>
        <v>11572.5</v>
      </c>
    </row>
    <row r="68" spans="1:6" ht="12.75">
      <c r="A68" s="87">
        <v>57</v>
      </c>
      <c r="B68" s="107" t="s">
        <v>146</v>
      </c>
      <c r="C68" s="82" t="s">
        <v>78</v>
      </c>
      <c r="D68" s="122">
        <v>97929</v>
      </c>
      <c r="E68" s="86">
        <f t="shared" si="0"/>
        <v>24482.25</v>
      </c>
      <c r="F68" s="93">
        <f t="shared" si="1"/>
        <v>122411.25</v>
      </c>
    </row>
    <row r="69" spans="1:6" ht="12.75">
      <c r="A69" s="88">
        <v>58</v>
      </c>
      <c r="B69" s="107" t="s">
        <v>147</v>
      </c>
      <c r="C69" s="82" t="s">
        <v>78</v>
      </c>
      <c r="D69" s="122">
        <v>75851</v>
      </c>
      <c r="E69" s="86">
        <f t="shared" si="0"/>
        <v>18962.75</v>
      </c>
      <c r="F69" s="93">
        <f t="shared" si="1"/>
        <v>94813.75</v>
      </c>
    </row>
    <row r="70" spans="1:6" ht="25.5">
      <c r="A70" s="87">
        <v>59</v>
      </c>
      <c r="B70" s="107" t="s">
        <v>116</v>
      </c>
      <c r="C70" s="82" t="s">
        <v>78</v>
      </c>
      <c r="D70" s="122">
        <v>57451</v>
      </c>
      <c r="E70" s="86">
        <f t="shared" si="0"/>
        <v>14362.75</v>
      </c>
      <c r="F70" s="93">
        <f t="shared" si="1"/>
        <v>71813.75</v>
      </c>
    </row>
    <row r="71" spans="1:6" ht="25.5">
      <c r="A71" s="88">
        <v>60</v>
      </c>
      <c r="B71" s="107" t="s">
        <v>296</v>
      </c>
      <c r="C71" s="82" t="s">
        <v>78</v>
      </c>
      <c r="D71" s="122">
        <v>75363</v>
      </c>
      <c r="E71" s="86">
        <f>+D71*0.25</f>
        <v>18840.75</v>
      </c>
      <c r="F71" s="93">
        <f>+D71+E71</f>
        <v>94203.75</v>
      </c>
    </row>
    <row r="72" spans="1:6" ht="25.5">
      <c r="A72" s="87">
        <v>61</v>
      </c>
      <c r="B72" s="107" t="s">
        <v>304</v>
      </c>
      <c r="C72" s="82" t="s">
        <v>78</v>
      </c>
      <c r="D72" s="122">
        <v>38790</v>
      </c>
      <c r="E72" s="86">
        <f t="shared" si="0"/>
        <v>9697.5</v>
      </c>
      <c r="F72" s="93">
        <f t="shared" si="1"/>
        <v>48487.5</v>
      </c>
    </row>
    <row r="73" spans="1:6" ht="12.75">
      <c r="A73" s="88">
        <v>62</v>
      </c>
      <c r="B73" s="107" t="s">
        <v>181</v>
      </c>
      <c r="C73" s="82" t="s">
        <v>78</v>
      </c>
      <c r="D73" s="122">
        <v>66865</v>
      </c>
      <c r="E73" s="86">
        <f t="shared" si="0"/>
        <v>16716.25</v>
      </c>
      <c r="F73" s="93">
        <f t="shared" si="1"/>
        <v>83581.25</v>
      </c>
    </row>
    <row r="74" spans="1:6" ht="12.75">
      <c r="A74" s="87">
        <v>63</v>
      </c>
      <c r="B74" s="107" t="s">
        <v>156</v>
      </c>
      <c r="C74" s="82" t="s">
        <v>78</v>
      </c>
      <c r="D74" s="122">
        <v>43413</v>
      </c>
      <c r="E74" s="86">
        <f t="shared" si="0"/>
        <v>10853.25</v>
      </c>
      <c r="F74" s="93">
        <f t="shared" si="1"/>
        <v>54266.25</v>
      </c>
    </row>
    <row r="75" spans="1:6" ht="12.75">
      <c r="A75" s="88">
        <v>64</v>
      </c>
      <c r="B75" s="107" t="s">
        <v>148</v>
      </c>
      <c r="C75" s="82" t="s">
        <v>78</v>
      </c>
      <c r="D75" s="122">
        <v>58540</v>
      </c>
      <c r="E75" s="86">
        <f t="shared" si="0"/>
        <v>14635</v>
      </c>
      <c r="F75" s="93">
        <f t="shared" si="1"/>
        <v>73175</v>
      </c>
    </row>
    <row r="76" spans="1:6" ht="12.75">
      <c r="A76" s="87">
        <v>65</v>
      </c>
      <c r="B76" s="107" t="s">
        <v>79</v>
      </c>
      <c r="C76" s="82" t="s">
        <v>78</v>
      </c>
      <c r="D76" s="122">
        <v>40803</v>
      </c>
      <c r="E76" s="86">
        <f t="shared" si="0"/>
        <v>10200.75</v>
      </c>
      <c r="F76" s="93">
        <f t="shared" si="1"/>
        <v>51003.75</v>
      </c>
    </row>
    <row r="77" spans="1:6" ht="12.75">
      <c r="A77" s="88">
        <v>66</v>
      </c>
      <c r="B77" s="107" t="s">
        <v>182</v>
      </c>
      <c r="C77" s="82" t="s">
        <v>78</v>
      </c>
      <c r="D77" s="122">
        <v>15699</v>
      </c>
      <c r="E77" s="86">
        <f aca="true" t="shared" si="2" ref="E77:E141">+D77*0.25</f>
        <v>3924.75</v>
      </c>
      <c r="F77" s="93">
        <f aca="true" t="shared" si="3" ref="F77:F141">+D77+E77</f>
        <v>19623.75</v>
      </c>
    </row>
    <row r="78" spans="1:6" ht="25.5">
      <c r="A78" s="87">
        <v>67</v>
      </c>
      <c r="B78" s="107" t="s">
        <v>161</v>
      </c>
      <c r="C78" s="82" t="s">
        <v>78</v>
      </c>
      <c r="D78" s="122">
        <v>24448</v>
      </c>
      <c r="E78" s="86">
        <f t="shared" si="2"/>
        <v>6112</v>
      </c>
      <c r="F78" s="93">
        <f t="shared" si="3"/>
        <v>30560</v>
      </c>
    </row>
    <row r="79" spans="1:6" ht="25.5">
      <c r="A79" s="88">
        <v>68</v>
      </c>
      <c r="B79" s="107" t="s">
        <v>65</v>
      </c>
      <c r="C79" s="82" t="s">
        <v>78</v>
      </c>
      <c r="D79" s="122">
        <v>22247</v>
      </c>
      <c r="E79" s="86">
        <f t="shared" si="2"/>
        <v>5561.75</v>
      </c>
      <c r="F79" s="93">
        <f t="shared" si="3"/>
        <v>27808.75</v>
      </c>
    </row>
    <row r="80" spans="1:6" ht="12.75">
      <c r="A80" s="87">
        <v>69</v>
      </c>
      <c r="B80" s="107" t="s">
        <v>162</v>
      </c>
      <c r="C80" s="82" t="s">
        <v>78</v>
      </c>
      <c r="D80" s="122">
        <v>78813</v>
      </c>
      <c r="E80" s="86">
        <f t="shared" si="2"/>
        <v>19703.25</v>
      </c>
      <c r="F80" s="93">
        <f t="shared" si="3"/>
        <v>98516.25</v>
      </c>
    </row>
    <row r="81" spans="1:6" ht="12.75">
      <c r="A81" s="88">
        <v>70</v>
      </c>
      <c r="B81" s="107" t="s">
        <v>145</v>
      </c>
      <c r="C81" s="82" t="s">
        <v>78</v>
      </c>
      <c r="D81" s="122">
        <v>5960</v>
      </c>
      <c r="E81" s="86">
        <f t="shared" si="2"/>
        <v>1490</v>
      </c>
      <c r="F81" s="93">
        <f t="shared" si="3"/>
        <v>7450</v>
      </c>
    </row>
    <row r="82" spans="1:6" ht="25.5">
      <c r="A82" s="87">
        <v>71</v>
      </c>
      <c r="B82" s="107" t="s">
        <v>83</v>
      </c>
      <c r="C82" s="82" t="s">
        <v>168</v>
      </c>
      <c r="D82" s="122">
        <v>31275</v>
      </c>
      <c r="E82" s="86">
        <f t="shared" si="2"/>
        <v>7818.75</v>
      </c>
      <c r="F82" s="93">
        <f t="shared" si="3"/>
        <v>39093.75</v>
      </c>
    </row>
    <row r="83" spans="1:6" ht="12.75">
      <c r="A83" s="88">
        <v>72</v>
      </c>
      <c r="B83" s="107" t="s">
        <v>341</v>
      </c>
      <c r="C83" s="82" t="s">
        <v>168</v>
      </c>
      <c r="D83" s="122">
        <v>77370</v>
      </c>
      <c r="E83" s="86">
        <f t="shared" si="2"/>
        <v>19342.5</v>
      </c>
      <c r="F83" s="93">
        <f t="shared" si="3"/>
        <v>96712.5</v>
      </c>
    </row>
    <row r="84" spans="1:6" ht="12.75">
      <c r="A84" s="87">
        <v>73</v>
      </c>
      <c r="B84" s="107" t="s">
        <v>84</v>
      </c>
      <c r="C84" s="82" t="s">
        <v>78</v>
      </c>
      <c r="D84" s="122">
        <v>112383</v>
      </c>
      <c r="E84" s="86">
        <f t="shared" si="2"/>
        <v>28095.75</v>
      </c>
      <c r="F84" s="93">
        <f t="shared" si="3"/>
        <v>140478.75</v>
      </c>
    </row>
    <row r="85" spans="1:6" ht="12.75">
      <c r="A85" s="88">
        <v>74</v>
      </c>
      <c r="B85" s="107" t="s">
        <v>85</v>
      </c>
      <c r="C85" s="82" t="s">
        <v>168</v>
      </c>
      <c r="D85" s="122">
        <v>43890</v>
      </c>
      <c r="E85" s="86">
        <f t="shared" si="2"/>
        <v>10972.5</v>
      </c>
      <c r="F85" s="93">
        <f t="shared" si="3"/>
        <v>54862.5</v>
      </c>
    </row>
    <row r="86" spans="1:6" ht="25.5">
      <c r="A86" s="87">
        <v>75</v>
      </c>
      <c r="B86" s="107" t="s">
        <v>86</v>
      </c>
      <c r="C86" s="82" t="s">
        <v>168</v>
      </c>
      <c r="D86" s="122">
        <v>39817</v>
      </c>
      <c r="E86" s="86">
        <f t="shared" si="2"/>
        <v>9954.25</v>
      </c>
      <c r="F86" s="93">
        <f t="shared" si="3"/>
        <v>49771.25</v>
      </c>
    </row>
    <row r="87" spans="1:6" ht="25.5">
      <c r="A87" s="88">
        <v>76</v>
      </c>
      <c r="B87" s="107" t="s">
        <v>87</v>
      </c>
      <c r="C87" s="82" t="s">
        <v>168</v>
      </c>
      <c r="D87" s="122">
        <v>12332</v>
      </c>
      <c r="E87" s="86">
        <f t="shared" si="2"/>
        <v>3083</v>
      </c>
      <c r="F87" s="93">
        <f t="shared" si="3"/>
        <v>15415</v>
      </c>
    </row>
    <row r="88" spans="1:6" ht="25.5">
      <c r="A88" s="87">
        <v>77</v>
      </c>
      <c r="B88" s="107" t="s">
        <v>208</v>
      </c>
      <c r="C88" s="82" t="s">
        <v>168</v>
      </c>
      <c r="D88" s="122">
        <v>6674</v>
      </c>
      <c r="E88" s="86">
        <f t="shared" si="2"/>
        <v>1668.5</v>
      </c>
      <c r="F88" s="93">
        <f t="shared" si="3"/>
        <v>8342.5</v>
      </c>
    </row>
    <row r="89" spans="1:6" ht="12.75">
      <c r="A89" s="88">
        <v>78</v>
      </c>
      <c r="B89" s="107" t="s">
        <v>38</v>
      </c>
      <c r="C89" s="82" t="s">
        <v>78</v>
      </c>
      <c r="D89" s="122">
        <v>58973</v>
      </c>
      <c r="E89" s="86">
        <f t="shared" si="2"/>
        <v>14743.25</v>
      </c>
      <c r="F89" s="93">
        <f t="shared" si="3"/>
        <v>73716.25</v>
      </c>
    </row>
    <row r="90" spans="1:6" ht="12.75">
      <c r="A90" s="87">
        <v>79</v>
      </c>
      <c r="B90" s="107" t="s">
        <v>39</v>
      </c>
      <c r="C90" s="82" t="s">
        <v>78</v>
      </c>
      <c r="D90" s="122">
        <v>52941</v>
      </c>
      <c r="E90" s="86">
        <f t="shared" si="2"/>
        <v>13235.25</v>
      </c>
      <c r="F90" s="93">
        <f t="shared" si="3"/>
        <v>66176.25</v>
      </c>
    </row>
    <row r="91" spans="1:6" ht="12.75">
      <c r="A91" s="88">
        <v>80</v>
      </c>
      <c r="B91" s="107" t="s">
        <v>40</v>
      </c>
      <c r="C91" s="82" t="s">
        <v>78</v>
      </c>
      <c r="D91" s="122">
        <v>66812</v>
      </c>
      <c r="E91" s="86">
        <f t="shared" si="2"/>
        <v>16703</v>
      </c>
      <c r="F91" s="93">
        <f t="shared" si="3"/>
        <v>83515</v>
      </c>
    </row>
    <row r="92" spans="1:6" ht="12.75">
      <c r="A92" s="87">
        <v>81</v>
      </c>
      <c r="B92" s="107" t="s">
        <v>162</v>
      </c>
      <c r="C92" s="82" t="s">
        <v>78</v>
      </c>
      <c r="D92" s="122">
        <v>67652</v>
      </c>
      <c r="E92" s="86">
        <f t="shared" si="2"/>
        <v>16913</v>
      </c>
      <c r="F92" s="93">
        <f t="shared" si="3"/>
        <v>84565</v>
      </c>
    </row>
    <row r="93" spans="1:6" ht="25.5">
      <c r="A93" s="88">
        <v>82</v>
      </c>
      <c r="B93" s="107" t="s">
        <v>311</v>
      </c>
      <c r="C93" s="82" t="s">
        <v>62</v>
      </c>
      <c r="D93" s="122">
        <v>1655815</v>
      </c>
      <c r="E93" s="86">
        <f t="shared" si="2"/>
        <v>413953.75</v>
      </c>
      <c r="F93" s="93">
        <f t="shared" si="3"/>
        <v>2069768.75</v>
      </c>
    </row>
    <row r="94" spans="1:6" ht="12.75">
      <c r="A94" s="87">
        <v>83</v>
      </c>
      <c r="B94" s="107" t="s">
        <v>312</v>
      </c>
      <c r="C94" s="82" t="s">
        <v>62</v>
      </c>
      <c r="D94" s="122">
        <v>53268</v>
      </c>
      <c r="E94" s="86">
        <f t="shared" si="2"/>
        <v>13317</v>
      </c>
      <c r="F94" s="93">
        <f t="shared" si="3"/>
        <v>66585</v>
      </c>
    </row>
    <row r="95" spans="1:6" ht="25.5">
      <c r="A95" s="88">
        <v>84</v>
      </c>
      <c r="B95" s="107" t="s">
        <v>313</v>
      </c>
      <c r="C95" s="82" t="s">
        <v>78</v>
      </c>
      <c r="D95" s="122">
        <v>18611</v>
      </c>
      <c r="E95" s="86">
        <f t="shared" si="2"/>
        <v>4652.75</v>
      </c>
      <c r="F95" s="93">
        <f t="shared" si="3"/>
        <v>23263.75</v>
      </c>
    </row>
    <row r="96" spans="1:6" ht="12.75">
      <c r="A96" s="87">
        <v>85</v>
      </c>
      <c r="B96" s="107" t="s">
        <v>88</v>
      </c>
      <c r="C96" s="82" t="s">
        <v>168</v>
      </c>
      <c r="D96" s="122">
        <v>3459</v>
      </c>
      <c r="E96" s="86">
        <f t="shared" si="2"/>
        <v>864.75</v>
      </c>
      <c r="F96" s="93">
        <f t="shared" si="3"/>
        <v>4323.75</v>
      </c>
    </row>
    <row r="97" spans="1:6" ht="25.5">
      <c r="A97" s="88">
        <v>86</v>
      </c>
      <c r="B97" s="107" t="s">
        <v>314</v>
      </c>
      <c r="C97" s="82" t="s">
        <v>168</v>
      </c>
      <c r="D97" s="122">
        <v>56602</v>
      </c>
      <c r="E97" s="86">
        <f t="shared" si="2"/>
        <v>14150.5</v>
      </c>
      <c r="F97" s="93">
        <f t="shared" si="3"/>
        <v>70752.5</v>
      </c>
    </row>
    <row r="98" spans="1:6" ht="12.75">
      <c r="A98" s="87">
        <v>87</v>
      </c>
      <c r="B98" s="107" t="s">
        <v>315</v>
      </c>
      <c r="C98" s="84" t="s">
        <v>152</v>
      </c>
      <c r="D98" s="122">
        <v>3490</v>
      </c>
      <c r="E98" s="86">
        <f t="shared" si="2"/>
        <v>872.5</v>
      </c>
      <c r="F98" s="93">
        <f t="shared" si="3"/>
        <v>4362.5</v>
      </c>
    </row>
    <row r="99" spans="1:6" ht="25.5">
      <c r="A99" s="88">
        <v>88</v>
      </c>
      <c r="B99" s="107" t="s">
        <v>33</v>
      </c>
      <c r="C99" s="82" t="s">
        <v>62</v>
      </c>
      <c r="D99" s="122">
        <v>104458</v>
      </c>
      <c r="E99" s="86">
        <f t="shared" si="2"/>
        <v>26114.5</v>
      </c>
      <c r="F99" s="93">
        <f t="shared" si="3"/>
        <v>130572.5</v>
      </c>
    </row>
    <row r="100" spans="1:6" ht="25.5">
      <c r="A100" s="87">
        <v>89</v>
      </c>
      <c r="B100" s="107" t="s">
        <v>35</v>
      </c>
      <c r="C100" s="82" t="s">
        <v>62</v>
      </c>
      <c r="D100" s="122">
        <v>170375</v>
      </c>
      <c r="E100" s="86">
        <f t="shared" si="2"/>
        <v>42593.75</v>
      </c>
      <c r="F100" s="93">
        <f t="shared" si="3"/>
        <v>212968.75</v>
      </c>
    </row>
    <row r="101" spans="1:6" ht="25.5">
      <c r="A101" s="88">
        <v>90</v>
      </c>
      <c r="B101" s="107" t="s">
        <v>36</v>
      </c>
      <c r="C101" s="82" t="s">
        <v>96</v>
      </c>
      <c r="D101" s="122">
        <v>324211</v>
      </c>
      <c r="E101" s="86">
        <f t="shared" si="2"/>
        <v>81052.75</v>
      </c>
      <c r="F101" s="93">
        <f t="shared" si="3"/>
        <v>405263.75</v>
      </c>
    </row>
    <row r="102" spans="1:6" ht="25.5">
      <c r="A102" s="87">
        <v>91</v>
      </c>
      <c r="B102" s="107" t="s">
        <v>174</v>
      </c>
      <c r="C102" s="82" t="s">
        <v>78</v>
      </c>
      <c r="D102" s="122">
        <v>31735</v>
      </c>
      <c r="E102" s="86">
        <f t="shared" si="2"/>
        <v>7933.75</v>
      </c>
      <c r="F102" s="93">
        <f t="shared" si="3"/>
        <v>39668.75</v>
      </c>
    </row>
    <row r="103" spans="1:6" ht="12.75">
      <c r="A103" s="88">
        <v>92</v>
      </c>
      <c r="B103" s="107" t="s">
        <v>0</v>
      </c>
      <c r="C103" s="82" t="s">
        <v>78</v>
      </c>
      <c r="D103" s="122">
        <v>28887</v>
      </c>
      <c r="E103" s="86">
        <f t="shared" si="2"/>
        <v>7221.75</v>
      </c>
      <c r="F103" s="93">
        <f t="shared" si="3"/>
        <v>36108.75</v>
      </c>
    </row>
    <row r="104" spans="1:6" ht="12.75">
      <c r="A104" s="87">
        <v>93</v>
      </c>
      <c r="B104" s="107" t="s">
        <v>81</v>
      </c>
      <c r="C104" s="82" t="s">
        <v>96</v>
      </c>
      <c r="D104" s="122">
        <v>540960</v>
      </c>
      <c r="E104" s="86">
        <f t="shared" si="2"/>
        <v>135240</v>
      </c>
      <c r="F104" s="93">
        <f t="shared" si="3"/>
        <v>676200</v>
      </c>
    </row>
    <row r="105" spans="1:6" ht="12.75">
      <c r="A105" s="88">
        <v>94</v>
      </c>
      <c r="B105" s="107" t="s">
        <v>82</v>
      </c>
      <c r="C105" s="82" t="s">
        <v>168</v>
      </c>
      <c r="D105" s="122">
        <v>29260</v>
      </c>
      <c r="E105" s="86">
        <f t="shared" si="2"/>
        <v>7315</v>
      </c>
      <c r="F105" s="93">
        <f t="shared" si="3"/>
        <v>36575</v>
      </c>
    </row>
    <row r="106" spans="1:6" ht="25.5">
      <c r="A106" s="87">
        <v>95</v>
      </c>
      <c r="B106" s="107" t="s">
        <v>120</v>
      </c>
      <c r="C106" s="82" t="s">
        <v>168</v>
      </c>
      <c r="D106" s="122">
        <v>30079</v>
      </c>
      <c r="E106" s="86">
        <f t="shared" si="2"/>
        <v>7519.75</v>
      </c>
      <c r="F106" s="93">
        <f t="shared" si="3"/>
        <v>37598.75</v>
      </c>
    </row>
    <row r="107" spans="1:6" ht="12.75">
      <c r="A107" s="88">
        <v>96</v>
      </c>
      <c r="B107" s="107" t="s">
        <v>121</v>
      </c>
      <c r="C107" s="82" t="s">
        <v>96</v>
      </c>
      <c r="D107" s="122">
        <v>698594</v>
      </c>
      <c r="E107" s="86">
        <f t="shared" si="2"/>
        <v>174648.5</v>
      </c>
      <c r="F107" s="93">
        <f t="shared" si="3"/>
        <v>873242.5</v>
      </c>
    </row>
    <row r="108" spans="1:6" ht="25.5">
      <c r="A108" s="87">
        <v>97</v>
      </c>
      <c r="B108" s="107" t="s">
        <v>136</v>
      </c>
      <c r="C108" s="82" t="s">
        <v>168</v>
      </c>
      <c r="D108" s="122">
        <v>69044</v>
      </c>
      <c r="E108" s="86">
        <f t="shared" si="2"/>
        <v>17261</v>
      </c>
      <c r="F108" s="93">
        <f t="shared" si="3"/>
        <v>86305</v>
      </c>
    </row>
    <row r="109" spans="1:6" ht="12.75">
      <c r="A109" s="88">
        <v>98</v>
      </c>
      <c r="B109" s="107" t="s">
        <v>199</v>
      </c>
      <c r="C109" s="82" t="s">
        <v>168</v>
      </c>
      <c r="D109" s="122">
        <v>18147</v>
      </c>
      <c r="E109" s="86">
        <f t="shared" si="2"/>
        <v>4536.75</v>
      </c>
      <c r="F109" s="93">
        <f t="shared" si="3"/>
        <v>22683.75</v>
      </c>
    </row>
    <row r="110" spans="1:6" ht="25.5">
      <c r="A110" s="87">
        <v>99</v>
      </c>
      <c r="B110" s="107" t="s">
        <v>122</v>
      </c>
      <c r="C110" s="82" t="s">
        <v>168</v>
      </c>
      <c r="D110" s="122">
        <v>26998</v>
      </c>
      <c r="E110" s="86">
        <f t="shared" si="2"/>
        <v>6749.5</v>
      </c>
      <c r="F110" s="93">
        <f t="shared" si="3"/>
        <v>33747.5</v>
      </c>
    </row>
    <row r="111" spans="1:6" ht="12.75">
      <c r="A111" s="88">
        <v>100</v>
      </c>
      <c r="B111" s="107" t="s">
        <v>123</v>
      </c>
      <c r="C111" s="82" t="s">
        <v>96</v>
      </c>
      <c r="D111" s="122">
        <v>556514</v>
      </c>
      <c r="E111" s="86">
        <f t="shared" si="2"/>
        <v>139128.5</v>
      </c>
      <c r="F111" s="93">
        <f t="shared" si="3"/>
        <v>695642.5</v>
      </c>
    </row>
    <row r="112" spans="1:6" ht="25.5">
      <c r="A112" s="87">
        <v>101</v>
      </c>
      <c r="B112" s="107" t="s">
        <v>124</v>
      </c>
      <c r="C112" s="82" t="s">
        <v>62</v>
      </c>
      <c r="D112" s="122">
        <v>227680</v>
      </c>
      <c r="E112" s="86">
        <f t="shared" si="2"/>
        <v>56920</v>
      </c>
      <c r="F112" s="93">
        <f t="shared" si="3"/>
        <v>284600</v>
      </c>
    </row>
    <row r="113" spans="1:6" ht="12.75">
      <c r="A113" s="88">
        <v>102</v>
      </c>
      <c r="B113" s="107" t="s">
        <v>151</v>
      </c>
      <c r="C113" s="82" t="s">
        <v>78</v>
      </c>
      <c r="D113" s="122">
        <v>41895</v>
      </c>
      <c r="E113" s="86">
        <f t="shared" si="2"/>
        <v>10473.75</v>
      </c>
      <c r="F113" s="93">
        <f t="shared" si="3"/>
        <v>52368.75</v>
      </c>
    </row>
    <row r="114" spans="1:6" ht="12.75">
      <c r="A114" s="87">
        <v>103</v>
      </c>
      <c r="B114" s="107" t="s">
        <v>9</v>
      </c>
      <c r="C114" s="82" t="s">
        <v>168</v>
      </c>
      <c r="D114" s="122">
        <v>31422</v>
      </c>
      <c r="E114" s="86">
        <f t="shared" si="2"/>
        <v>7855.5</v>
      </c>
      <c r="F114" s="93">
        <f t="shared" si="3"/>
        <v>39277.5</v>
      </c>
    </row>
    <row r="115" spans="1:6" ht="12.75">
      <c r="A115" s="88">
        <v>104</v>
      </c>
      <c r="B115" s="107" t="s">
        <v>8</v>
      </c>
      <c r="C115" s="82" t="s">
        <v>168</v>
      </c>
      <c r="D115" s="122">
        <v>47983</v>
      </c>
      <c r="E115" s="86">
        <f t="shared" si="2"/>
        <v>11995.75</v>
      </c>
      <c r="F115" s="93">
        <f t="shared" si="3"/>
        <v>59978.75</v>
      </c>
    </row>
    <row r="116" spans="1:6" ht="12.75">
      <c r="A116" s="87">
        <v>105</v>
      </c>
      <c r="B116" s="107" t="s">
        <v>188</v>
      </c>
      <c r="C116" s="82" t="s">
        <v>168</v>
      </c>
      <c r="D116" s="122">
        <v>52824</v>
      </c>
      <c r="E116" s="86">
        <f t="shared" si="2"/>
        <v>13206</v>
      </c>
      <c r="F116" s="93">
        <f t="shared" si="3"/>
        <v>66030</v>
      </c>
    </row>
    <row r="117" spans="1:6" ht="25.5">
      <c r="A117" s="88">
        <v>106</v>
      </c>
      <c r="B117" s="107" t="s">
        <v>186</v>
      </c>
      <c r="C117" s="82" t="s">
        <v>168</v>
      </c>
      <c r="D117" s="122">
        <v>39425</v>
      </c>
      <c r="E117" s="86">
        <f t="shared" si="2"/>
        <v>9856.25</v>
      </c>
      <c r="F117" s="93">
        <f t="shared" si="3"/>
        <v>49281.25</v>
      </c>
    </row>
    <row r="118" spans="1:6" ht="25.5">
      <c r="A118" s="87">
        <v>107</v>
      </c>
      <c r="B118" s="107" t="s">
        <v>184</v>
      </c>
      <c r="C118" s="82" t="s">
        <v>168</v>
      </c>
      <c r="D118" s="122">
        <v>5033</v>
      </c>
      <c r="E118" s="86">
        <f t="shared" si="2"/>
        <v>1258.25</v>
      </c>
      <c r="F118" s="93">
        <f t="shared" si="3"/>
        <v>6291.25</v>
      </c>
    </row>
    <row r="119" spans="1:6" ht="25.5">
      <c r="A119" s="88">
        <v>108</v>
      </c>
      <c r="B119" s="107" t="s">
        <v>6</v>
      </c>
      <c r="C119" s="82" t="s">
        <v>168</v>
      </c>
      <c r="D119" s="122">
        <v>9417</v>
      </c>
      <c r="E119" s="86">
        <f t="shared" si="2"/>
        <v>2354.25</v>
      </c>
      <c r="F119" s="93">
        <f t="shared" si="3"/>
        <v>11771.25</v>
      </c>
    </row>
    <row r="120" spans="1:6" ht="25.5">
      <c r="A120" s="87">
        <v>109</v>
      </c>
      <c r="B120" s="107" t="s">
        <v>113</v>
      </c>
      <c r="C120" s="82" t="s">
        <v>168</v>
      </c>
      <c r="D120" s="122">
        <v>60813</v>
      </c>
      <c r="E120" s="86">
        <f t="shared" si="2"/>
        <v>15203.25</v>
      </c>
      <c r="F120" s="93">
        <f t="shared" si="3"/>
        <v>76016.25</v>
      </c>
    </row>
    <row r="121" spans="1:6" ht="25.5">
      <c r="A121" s="88">
        <v>110</v>
      </c>
      <c r="B121" s="107" t="s">
        <v>316</v>
      </c>
      <c r="C121" s="82" t="s">
        <v>62</v>
      </c>
      <c r="D121" s="122">
        <v>58186</v>
      </c>
      <c r="E121" s="86">
        <f t="shared" si="2"/>
        <v>14546.5</v>
      </c>
      <c r="F121" s="93">
        <f t="shared" si="3"/>
        <v>72732.5</v>
      </c>
    </row>
    <row r="122" spans="1:6" ht="25.5">
      <c r="A122" s="87">
        <v>111</v>
      </c>
      <c r="B122" s="107" t="s">
        <v>225</v>
      </c>
      <c r="C122" s="82" t="s">
        <v>78</v>
      </c>
      <c r="D122" s="122">
        <v>36487</v>
      </c>
      <c r="E122" s="86">
        <f t="shared" si="2"/>
        <v>9121.75</v>
      </c>
      <c r="F122" s="93">
        <f t="shared" si="3"/>
        <v>45608.75</v>
      </c>
    </row>
    <row r="123" spans="1:6" ht="12.75">
      <c r="A123" s="88">
        <v>112</v>
      </c>
      <c r="B123" s="107" t="s">
        <v>159</v>
      </c>
      <c r="C123" s="82" t="s">
        <v>78</v>
      </c>
      <c r="D123" s="122">
        <v>38562</v>
      </c>
      <c r="E123" s="86">
        <f t="shared" si="2"/>
        <v>9640.5</v>
      </c>
      <c r="F123" s="93">
        <f t="shared" si="3"/>
        <v>48202.5</v>
      </c>
    </row>
    <row r="124" spans="1:6" ht="25.5">
      <c r="A124" s="87">
        <v>113</v>
      </c>
      <c r="B124" s="107" t="s">
        <v>317</v>
      </c>
      <c r="C124" s="82" t="s">
        <v>78</v>
      </c>
      <c r="D124" s="122">
        <v>193766</v>
      </c>
      <c r="E124" s="86">
        <f t="shared" si="2"/>
        <v>48441.5</v>
      </c>
      <c r="F124" s="93">
        <f t="shared" si="3"/>
        <v>242207.5</v>
      </c>
    </row>
    <row r="125" spans="1:6" ht="12.75">
      <c r="A125" s="88">
        <v>114</v>
      </c>
      <c r="B125" s="107" t="s">
        <v>10</v>
      </c>
      <c r="C125" s="82" t="s">
        <v>78</v>
      </c>
      <c r="D125" s="122">
        <v>89559</v>
      </c>
      <c r="E125" s="86">
        <f t="shared" si="2"/>
        <v>22389.75</v>
      </c>
      <c r="F125" s="93">
        <f t="shared" si="3"/>
        <v>111948.75</v>
      </c>
    </row>
    <row r="126" spans="1:6" ht="25.5">
      <c r="A126" s="87">
        <v>115</v>
      </c>
      <c r="B126" s="107" t="s">
        <v>11</v>
      </c>
      <c r="C126" s="82" t="s">
        <v>78</v>
      </c>
      <c r="D126" s="122">
        <v>108449</v>
      </c>
      <c r="E126" s="86">
        <f t="shared" si="2"/>
        <v>27112.25</v>
      </c>
      <c r="F126" s="93">
        <f t="shared" si="3"/>
        <v>135561.25</v>
      </c>
    </row>
    <row r="127" spans="1:6" ht="25.5">
      <c r="A127" s="88">
        <v>116</v>
      </c>
      <c r="B127" s="107" t="s">
        <v>12</v>
      </c>
      <c r="C127" s="82" t="s">
        <v>78</v>
      </c>
      <c r="D127" s="122">
        <v>158809</v>
      </c>
      <c r="E127" s="86">
        <f t="shared" si="2"/>
        <v>39702.25</v>
      </c>
      <c r="F127" s="93">
        <f t="shared" si="3"/>
        <v>198511.25</v>
      </c>
    </row>
    <row r="128" spans="1:6" ht="25.5">
      <c r="A128" s="87">
        <v>117</v>
      </c>
      <c r="B128" s="107" t="s">
        <v>28</v>
      </c>
      <c r="C128" s="82" t="s">
        <v>78</v>
      </c>
      <c r="D128" s="122">
        <v>24664</v>
      </c>
      <c r="E128" s="86">
        <f t="shared" si="2"/>
        <v>6166</v>
      </c>
      <c r="F128" s="93">
        <f t="shared" si="3"/>
        <v>30830</v>
      </c>
    </row>
    <row r="129" spans="1:6" ht="12.75">
      <c r="A129" s="88">
        <v>118</v>
      </c>
      <c r="B129" s="107" t="s">
        <v>29</v>
      </c>
      <c r="C129" s="82" t="s">
        <v>168</v>
      </c>
      <c r="D129" s="122">
        <v>24912</v>
      </c>
      <c r="E129" s="86">
        <f t="shared" si="2"/>
        <v>6228</v>
      </c>
      <c r="F129" s="93">
        <f t="shared" si="3"/>
        <v>31140</v>
      </c>
    </row>
    <row r="130" spans="1:6" ht="12.75">
      <c r="A130" s="87">
        <v>119</v>
      </c>
      <c r="B130" s="107" t="s">
        <v>143</v>
      </c>
      <c r="C130" s="82" t="s">
        <v>62</v>
      </c>
      <c r="D130" s="122">
        <v>70438</v>
      </c>
      <c r="E130" s="86">
        <f t="shared" si="2"/>
        <v>17609.5</v>
      </c>
      <c r="F130" s="93">
        <f t="shared" si="3"/>
        <v>88047.5</v>
      </c>
    </row>
    <row r="131" spans="1:6" ht="12.75">
      <c r="A131" s="88">
        <v>120</v>
      </c>
      <c r="B131" s="107" t="s">
        <v>318</v>
      </c>
      <c r="C131" s="82" t="s">
        <v>168</v>
      </c>
      <c r="D131" s="122">
        <v>21559</v>
      </c>
      <c r="E131" s="86">
        <f t="shared" si="2"/>
        <v>5389.75</v>
      </c>
      <c r="F131" s="93">
        <f t="shared" si="3"/>
        <v>26948.75</v>
      </c>
    </row>
    <row r="132" spans="1:6" ht="12.75">
      <c r="A132" s="87">
        <v>121</v>
      </c>
      <c r="B132" s="107" t="s">
        <v>144</v>
      </c>
      <c r="C132" s="82" t="s">
        <v>78</v>
      </c>
      <c r="D132" s="122">
        <v>10175</v>
      </c>
      <c r="E132" s="86">
        <f t="shared" si="2"/>
        <v>2543.75</v>
      </c>
      <c r="F132" s="93">
        <f t="shared" si="3"/>
        <v>12718.75</v>
      </c>
    </row>
    <row r="133" spans="1:6" ht="12.75">
      <c r="A133" s="88">
        <v>122</v>
      </c>
      <c r="B133" s="107" t="s">
        <v>227</v>
      </c>
      <c r="C133" s="82" t="s">
        <v>78</v>
      </c>
      <c r="D133" s="122">
        <v>39728</v>
      </c>
      <c r="E133" s="86">
        <f t="shared" si="2"/>
        <v>9932</v>
      </c>
      <c r="F133" s="93">
        <f t="shared" si="3"/>
        <v>49660</v>
      </c>
    </row>
    <row r="134" spans="1:6" ht="25.5">
      <c r="A134" s="87">
        <v>123</v>
      </c>
      <c r="B134" s="107" t="s">
        <v>226</v>
      </c>
      <c r="C134" s="82" t="s">
        <v>168</v>
      </c>
      <c r="D134" s="122">
        <v>62083</v>
      </c>
      <c r="E134" s="86">
        <f t="shared" si="2"/>
        <v>15520.75</v>
      </c>
      <c r="F134" s="93">
        <f t="shared" si="3"/>
        <v>77603.75</v>
      </c>
    </row>
    <row r="135" spans="1:6" ht="12.75">
      <c r="A135" s="88">
        <v>124</v>
      </c>
      <c r="B135" s="107" t="s">
        <v>228</v>
      </c>
      <c r="C135" s="82" t="s">
        <v>168</v>
      </c>
      <c r="D135" s="122">
        <v>23168</v>
      </c>
      <c r="E135" s="86">
        <f t="shared" si="2"/>
        <v>5792</v>
      </c>
      <c r="F135" s="93">
        <f t="shared" si="3"/>
        <v>28960</v>
      </c>
    </row>
    <row r="136" spans="1:6" ht="12.75">
      <c r="A136" s="87">
        <v>125</v>
      </c>
      <c r="B136" s="107" t="s">
        <v>229</v>
      </c>
      <c r="C136" s="82" t="s">
        <v>168</v>
      </c>
      <c r="D136" s="122">
        <v>14222</v>
      </c>
      <c r="E136" s="86">
        <f t="shared" si="2"/>
        <v>3555.5</v>
      </c>
      <c r="F136" s="93">
        <f t="shared" si="3"/>
        <v>17777.5</v>
      </c>
    </row>
    <row r="137" spans="1:6" ht="12.75">
      <c r="A137" s="88">
        <v>126</v>
      </c>
      <c r="B137" s="107" t="s">
        <v>319</v>
      </c>
      <c r="C137" s="82" t="s">
        <v>168</v>
      </c>
      <c r="D137" s="122">
        <v>4020</v>
      </c>
      <c r="E137" s="86">
        <f t="shared" si="2"/>
        <v>1005</v>
      </c>
      <c r="F137" s="93">
        <f t="shared" si="3"/>
        <v>5025</v>
      </c>
    </row>
    <row r="138" spans="1:6" ht="12.75">
      <c r="A138" s="87">
        <v>127</v>
      </c>
      <c r="B138" s="107" t="s">
        <v>320</v>
      </c>
      <c r="C138" s="82" t="s">
        <v>62</v>
      </c>
      <c r="D138" s="122">
        <v>5592</v>
      </c>
      <c r="E138" s="86">
        <f t="shared" si="2"/>
        <v>1398</v>
      </c>
      <c r="F138" s="93">
        <f t="shared" si="3"/>
        <v>6990</v>
      </c>
    </row>
    <row r="139" spans="1:6" ht="12.75">
      <c r="A139" s="88">
        <v>128</v>
      </c>
      <c r="B139" s="107" t="s">
        <v>321</v>
      </c>
      <c r="C139" s="82" t="s">
        <v>78</v>
      </c>
      <c r="D139" s="122">
        <v>130518</v>
      </c>
      <c r="E139" s="86">
        <f t="shared" si="2"/>
        <v>32629.5</v>
      </c>
      <c r="F139" s="93">
        <f t="shared" si="3"/>
        <v>163147.5</v>
      </c>
    </row>
    <row r="140" spans="1:6" ht="12.75">
      <c r="A140" s="87">
        <v>129</v>
      </c>
      <c r="B140" s="107" t="s">
        <v>230</v>
      </c>
      <c r="C140" s="82" t="s">
        <v>62</v>
      </c>
      <c r="D140" s="122">
        <v>74376</v>
      </c>
      <c r="E140" s="86">
        <f t="shared" si="2"/>
        <v>18594</v>
      </c>
      <c r="F140" s="93">
        <f t="shared" si="3"/>
        <v>92970</v>
      </c>
    </row>
    <row r="141" spans="1:6" ht="12.75">
      <c r="A141" s="88">
        <v>130</v>
      </c>
      <c r="B141" s="107" t="s">
        <v>231</v>
      </c>
      <c r="C141" s="82" t="s">
        <v>78</v>
      </c>
      <c r="D141" s="122">
        <v>21697</v>
      </c>
      <c r="E141" s="86">
        <f t="shared" si="2"/>
        <v>5424.25</v>
      </c>
      <c r="F141" s="93">
        <f t="shared" si="3"/>
        <v>27121.25</v>
      </c>
    </row>
    <row r="142" spans="1:6" ht="12.75">
      <c r="A142" s="87">
        <v>131</v>
      </c>
      <c r="B142" s="107" t="s">
        <v>232</v>
      </c>
      <c r="C142" s="82" t="s">
        <v>168</v>
      </c>
      <c r="D142" s="122">
        <v>2224</v>
      </c>
      <c r="E142" s="86">
        <f aca="true" t="shared" si="4" ref="E142:E205">+D142*0.25</f>
        <v>556</v>
      </c>
      <c r="F142" s="93">
        <f aca="true" t="shared" si="5" ref="F142:F205">+D142+E142</f>
        <v>2780</v>
      </c>
    </row>
    <row r="143" spans="1:6" ht="25.5">
      <c r="A143" s="88">
        <v>132</v>
      </c>
      <c r="B143" s="107" t="s">
        <v>233</v>
      </c>
      <c r="C143" s="82" t="s">
        <v>168</v>
      </c>
      <c r="D143" s="122">
        <v>3019</v>
      </c>
      <c r="E143" s="86">
        <f t="shared" si="4"/>
        <v>754.75</v>
      </c>
      <c r="F143" s="93">
        <f t="shared" si="5"/>
        <v>3773.75</v>
      </c>
    </row>
    <row r="144" spans="1:6" ht="12.75">
      <c r="A144" s="87">
        <v>133</v>
      </c>
      <c r="B144" s="107" t="s">
        <v>234</v>
      </c>
      <c r="C144" s="82" t="s">
        <v>78</v>
      </c>
      <c r="D144" s="122">
        <v>7929</v>
      </c>
      <c r="E144" s="86">
        <f t="shared" si="4"/>
        <v>1982.25</v>
      </c>
      <c r="F144" s="93">
        <f t="shared" si="5"/>
        <v>9911.25</v>
      </c>
    </row>
    <row r="145" spans="1:6" ht="25.5">
      <c r="A145" s="88">
        <v>134</v>
      </c>
      <c r="B145" s="107" t="s">
        <v>235</v>
      </c>
      <c r="C145" s="82" t="s">
        <v>168</v>
      </c>
      <c r="D145" s="122">
        <v>7560</v>
      </c>
      <c r="E145" s="86">
        <f t="shared" si="4"/>
        <v>1890</v>
      </c>
      <c r="F145" s="93">
        <f t="shared" si="5"/>
        <v>9450</v>
      </c>
    </row>
    <row r="146" spans="1:6" ht="12.75">
      <c r="A146" s="87">
        <v>135</v>
      </c>
      <c r="B146" s="107" t="s">
        <v>236</v>
      </c>
      <c r="C146" s="82" t="s">
        <v>78</v>
      </c>
      <c r="D146" s="122">
        <v>7276</v>
      </c>
      <c r="E146" s="86">
        <f t="shared" si="4"/>
        <v>1819</v>
      </c>
      <c r="F146" s="93">
        <f t="shared" si="5"/>
        <v>9095</v>
      </c>
    </row>
    <row r="147" spans="1:6" ht="25.5">
      <c r="A147" s="88">
        <v>136</v>
      </c>
      <c r="B147" s="107" t="s">
        <v>89</v>
      </c>
      <c r="C147" s="82" t="s">
        <v>78</v>
      </c>
      <c r="D147" s="122">
        <v>18030</v>
      </c>
      <c r="E147" s="86">
        <f t="shared" si="4"/>
        <v>4507.5</v>
      </c>
      <c r="F147" s="93">
        <f t="shared" si="5"/>
        <v>22537.5</v>
      </c>
    </row>
    <row r="148" spans="1:6" ht="12.75">
      <c r="A148" s="87">
        <v>137</v>
      </c>
      <c r="B148" s="107" t="s">
        <v>237</v>
      </c>
      <c r="C148" s="82" t="s">
        <v>168</v>
      </c>
      <c r="D148" s="122">
        <v>36898</v>
      </c>
      <c r="E148" s="86">
        <f t="shared" si="4"/>
        <v>9224.5</v>
      </c>
      <c r="F148" s="93">
        <f t="shared" si="5"/>
        <v>46122.5</v>
      </c>
    </row>
    <row r="149" spans="1:6" ht="25.5">
      <c r="A149" s="88">
        <v>138</v>
      </c>
      <c r="B149" s="107" t="s">
        <v>238</v>
      </c>
      <c r="C149" s="82" t="s">
        <v>168</v>
      </c>
      <c r="D149" s="122">
        <v>3922</v>
      </c>
      <c r="E149" s="86">
        <f t="shared" si="4"/>
        <v>980.5</v>
      </c>
      <c r="F149" s="93">
        <f t="shared" si="5"/>
        <v>4902.5</v>
      </c>
    </row>
    <row r="150" spans="1:6" ht="12.75">
      <c r="A150" s="87">
        <v>139</v>
      </c>
      <c r="B150" s="107" t="s">
        <v>239</v>
      </c>
      <c r="C150" s="82" t="s">
        <v>78</v>
      </c>
      <c r="D150" s="122">
        <v>9084</v>
      </c>
      <c r="E150" s="86">
        <f t="shared" si="4"/>
        <v>2271</v>
      </c>
      <c r="F150" s="93">
        <f t="shared" si="5"/>
        <v>11355</v>
      </c>
    </row>
    <row r="151" spans="1:6" ht="12.75">
      <c r="A151" s="88">
        <v>140</v>
      </c>
      <c r="B151" s="107" t="s">
        <v>240</v>
      </c>
      <c r="C151" s="82" t="s">
        <v>78</v>
      </c>
      <c r="D151" s="122">
        <v>8691</v>
      </c>
      <c r="E151" s="86">
        <f t="shared" si="4"/>
        <v>2172.75</v>
      </c>
      <c r="F151" s="93">
        <f t="shared" si="5"/>
        <v>10863.75</v>
      </c>
    </row>
    <row r="152" spans="1:6" ht="12.75">
      <c r="A152" s="87">
        <v>141</v>
      </c>
      <c r="B152" s="107" t="s">
        <v>241</v>
      </c>
      <c r="C152" s="82" t="s">
        <v>96</v>
      </c>
      <c r="D152" s="122">
        <v>436478</v>
      </c>
      <c r="E152" s="86">
        <f t="shared" si="4"/>
        <v>109119.5</v>
      </c>
      <c r="F152" s="93">
        <f t="shared" si="5"/>
        <v>545597.5</v>
      </c>
    </row>
    <row r="153" spans="1:6" ht="25.5">
      <c r="A153" s="88">
        <v>142</v>
      </c>
      <c r="B153" s="107" t="s">
        <v>242</v>
      </c>
      <c r="C153" s="82" t="s">
        <v>96</v>
      </c>
      <c r="D153" s="122">
        <v>530755</v>
      </c>
      <c r="E153" s="86">
        <f t="shared" si="4"/>
        <v>132688.75</v>
      </c>
      <c r="F153" s="93">
        <f t="shared" si="5"/>
        <v>663443.75</v>
      </c>
    </row>
    <row r="154" spans="1:6" ht="25.5">
      <c r="A154" s="87">
        <v>143</v>
      </c>
      <c r="B154" s="107" t="s">
        <v>322</v>
      </c>
      <c r="C154" s="82" t="s">
        <v>96</v>
      </c>
      <c r="D154" s="122">
        <v>696132</v>
      </c>
      <c r="E154" s="86">
        <f t="shared" si="4"/>
        <v>174033</v>
      </c>
      <c r="F154" s="93">
        <f t="shared" si="5"/>
        <v>870165</v>
      </c>
    </row>
    <row r="155" spans="1:6" ht="12.75">
      <c r="A155" s="88">
        <v>144</v>
      </c>
      <c r="B155" s="107" t="s">
        <v>121</v>
      </c>
      <c r="C155" s="82" t="s">
        <v>96</v>
      </c>
      <c r="D155" s="122">
        <v>693198</v>
      </c>
      <c r="E155" s="86">
        <f t="shared" si="4"/>
        <v>173299.5</v>
      </c>
      <c r="F155" s="93">
        <f t="shared" si="5"/>
        <v>866497.5</v>
      </c>
    </row>
    <row r="156" spans="1:6" ht="12.75">
      <c r="A156" s="87">
        <v>145</v>
      </c>
      <c r="B156" s="107" t="s">
        <v>81</v>
      </c>
      <c r="C156" s="82" t="s">
        <v>96</v>
      </c>
      <c r="D156" s="122">
        <v>566242</v>
      </c>
      <c r="E156" s="86">
        <f t="shared" si="4"/>
        <v>141560.5</v>
      </c>
      <c r="F156" s="93">
        <f t="shared" si="5"/>
        <v>707802.5</v>
      </c>
    </row>
    <row r="157" spans="1:6" ht="25.5">
      <c r="A157" s="88">
        <v>146</v>
      </c>
      <c r="B157" s="107" t="s">
        <v>243</v>
      </c>
      <c r="C157" s="82" t="s">
        <v>168</v>
      </c>
      <c r="D157" s="122">
        <v>83384</v>
      </c>
      <c r="E157" s="86">
        <f t="shared" si="4"/>
        <v>20846</v>
      </c>
      <c r="F157" s="93">
        <f t="shared" si="5"/>
        <v>104230</v>
      </c>
    </row>
    <row r="158" spans="1:6" ht="12.75">
      <c r="A158" s="87">
        <v>147</v>
      </c>
      <c r="B158" s="107" t="s">
        <v>244</v>
      </c>
      <c r="C158" s="82" t="s">
        <v>168</v>
      </c>
      <c r="D158" s="122">
        <v>31877</v>
      </c>
      <c r="E158" s="86">
        <f t="shared" si="4"/>
        <v>7969.25</v>
      </c>
      <c r="F158" s="93">
        <f t="shared" si="5"/>
        <v>39846.25</v>
      </c>
    </row>
    <row r="159" spans="1:6" ht="25.5">
      <c r="A159" s="88">
        <v>148</v>
      </c>
      <c r="B159" s="107" t="s">
        <v>323</v>
      </c>
      <c r="C159" s="82" t="s">
        <v>168</v>
      </c>
      <c r="D159" s="122">
        <v>27803</v>
      </c>
      <c r="E159" s="86">
        <f t="shared" si="4"/>
        <v>6950.75</v>
      </c>
      <c r="F159" s="93">
        <f t="shared" si="5"/>
        <v>34753.75</v>
      </c>
    </row>
    <row r="160" spans="1:6" ht="12.75">
      <c r="A160" s="87">
        <v>149</v>
      </c>
      <c r="B160" s="107" t="s">
        <v>294</v>
      </c>
      <c r="C160" s="82" t="s">
        <v>168</v>
      </c>
      <c r="D160" s="122">
        <v>22627</v>
      </c>
      <c r="E160" s="86">
        <f t="shared" si="4"/>
        <v>5656.75</v>
      </c>
      <c r="F160" s="93">
        <f t="shared" si="5"/>
        <v>28283.75</v>
      </c>
    </row>
    <row r="161" spans="1:6" ht="25.5">
      <c r="A161" s="88">
        <v>150</v>
      </c>
      <c r="B161" s="107" t="s">
        <v>324</v>
      </c>
      <c r="C161" s="82" t="s">
        <v>78</v>
      </c>
      <c r="D161" s="122">
        <v>17767</v>
      </c>
      <c r="E161" s="86">
        <f t="shared" si="4"/>
        <v>4441.75</v>
      </c>
      <c r="F161" s="93">
        <f t="shared" si="5"/>
        <v>22208.75</v>
      </c>
    </row>
    <row r="162" spans="1:6" ht="12.75">
      <c r="A162" s="87">
        <v>151</v>
      </c>
      <c r="B162" s="107" t="s">
        <v>245</v>
      </c>
      <c r="C162" s="82" t="s">
        <v>62</v>
      </c>
      <c r="D162" s="122">
        <v>31276</v>
      </c>
      <c r="E162" s="86">
        <f t="shared" si="4"/>
        <v>7819</v>
      </c>
      <c r="F162" s="93">
        <f t="shared" si="5"/>
        <v>39095</v>
      </c>
    </row>
    <row r="163" spans="1:6" ht="12.75">
      <c r="A163" s="88">
        <v>152</v>
      </c>
      <c r="B163" s="107" t="s">
        <v>246</v>
      </c>
      <c r="C163" s="82" t="s">
        <v>62</v>
      </c>
      <c r="D163" s="122">
        <v>40175</v>
      </c>
      <c r="E163" s="86">
        <f t="shared" si="4"/>
        <v>10043.75</v>
      </c>
      <c r="F163" s="93">
        <f t="shared" si="5"/>
        <v>50218.75</v>
      </c>
    </row>
    <row r="164" spans="1:6" ht="12.75">
      <c r="A164" s="87">
        <v>153</v>
      </c>
      <c r="B164" s="107" t="s">
        <v>325</v>
      </c>
      <c r="C164" s="82" t="s">
        <v>62</v>
      </c>
      <c r="D164" s="122">
        <v>24676</v>
      </c>
      <c r="E164" s="86">
        <f t="shared" si="4"/>
        <v>6169</v>
      </c>
      <c r="F164" s="93">
        <f t="shared" si="5"/>
        <v>30845</v>
      </c>
    </row>
    <row r="165" spans="1:6" ht="12.75">
      <c r="A165" s="88">
        <v>154</v>
      </c>
      <c r="B165" s="107" t="s">
        <v>247</v>
      </c>
      <c r="C165" s="82" t="s">
        <v>62</v>
      </c>
      <c r="D165" s="122">
        <v>23223</v>
      </c>
      <c r="E165" s="86">
        <f t="shared" si="4"/>
        <v>5805.75</v>
      </c>
      <c r="F165" s="93">
        <f t="shared" si="5"/>
        <v>29028.75</v>
      </c>
    </row>
    <row r="166" spans="1:6" ht="25.5">
      <c r="A166" s="87">
        <v>155</v>
      </c>
      <c r="B166" s="107" t="s">
        <v>326</v>
      </c>
      <c r="C166" s="82" t="s">
        <v>62</v>
      </c>
      <c r="D166" s="122">
        <v>65862</v>
      </c>
      <c r="E166" s="86">
        <f t="shared" si="4"/>
        <v>16465.5</v>
      </c>
      <c r="F166" s="93">
        <f t="shared" si="5"/>
        <v>82327.5</v>
      </c>
    </row>
    <row r="167" spans="1:6" ht="12.75">
      <c r="A167" s="88">
        <v>156</v>
      </c>
      <c r="B167" s="107" t="s">
        <v>187</v>
      </c>
      <c r="C167" s="82" t="s">
        <v>62</v>
      </c>
      <c r="D167" s="122">
        <v>191384</v>
      </c>
      <c r="E167" s="86">
        <f t="shared" si="4"/>
        <v>47846</v>
      </c>
      <c r="F167" s="93">
        <f t="shared" si="5"/>
        <v>239230</v>
      </c>
    </row>
    <row r="168" spans="1:6" ht="25.5">
      <c r="A168" s="87">
        <v>157</v>
      </c>
      <c r="B168" s="107" t="s">
        <v>3</v>
      </c>
      <c r="C168" s="82" t="s">
        <v>62</v>
      </c>
      <c r="D168" s="122">
        <v>30471</v>
      </c>
      <c r="E168" s="86">
        <f t="shared" si="4"/>
        <v>7617.75</v>
      </c>
      <c r="F168" s="93">
        <f t="shared" si="5"/>
        <v>38088.75</v>
      </c>
    </row>
    <row r="169" spans="1:6" ht="25.5">
      <c r="A169" s="88">
        <v>158</v>
      </c>
      <c r="B169" s="107" t="s">
        <v>7</v>
      </c>
      <c r="C169" s="82" t="s">
        <v>62</v>
      </c>
      <c r="D169" s="122">
        <v>49271</v>
      </c>
      <c r="E169" s="86">
        <f t="shared" si="4"/>
        <v>12317.75</v>
      </c>
      <c r="F169" s="93">
        <f t="shared" si="5"/>
        <v>61588.75</v>
      </c>
    </row>
    <row r="170" spans="1:6" ht="12.75">
      <c r="A170" s="87">
        <v>159</v>
      </c>
      <c r="B170" s="107" t="s">
        <v>248</v>
      </c>
      <c r="C170" s="82" t="s">
        <v>168</v>
      </c>
      <c r="D170" s="122">
        <v>18447</v>
      </c>
      <c r="E170" s="86">
        <f t="shared" si="4"/>
        <v>4611.75</v>
      </c>
      <c r="F170" s="93">
        <f t="shared" si="5"/>
        <v>23058.75</v>
      </c>
    </row>
    <row r="171" spans="1:6" ht="12.75">
      <c r="A171" s="88">
        <v>160</v>
      </c>
      <c r="B171" s="107" t="s">
        <v>249</v>
      </c>
      <c r="C171" s="82" t="s">
        <v>78</v>
      </c>
      <c r="D171" s="122">
        <v>5316</v>
      </c>
      <c r="E171" s="86">
        <f t="shared" si="4"/>
        <v>1329</v>
      </c>
      <c r="F171" s="93">
        <f t="shared" si="5"/>
        <v>6645</v>
      </c>
    </row>
    <row r="172" spans="1:6" ht="12.75">
      <c r="A172" s="87">
        <v>161</v>
      </c>
      <c r="B172" s="107" t="s">
        <v>250</v>
      </c>
      <c r="C172" s="82" t="s">
        <v>168</v>
      </c>
      <c r="D172" s="122">
        <v>51892</v>
      </c>
      <c r="E172" s="86">
        <f t="shared" si="4"/>
        <v>12973</v>
      </c>
      <c r="F172" s="93">
        <f t="shared" si="5"/>
        <v>64865</v>
      </c>
    </row>
    <row r="173" spans="1:6" ht="12.75">
      <c r="A173" s="88">
        <v>162</v>
      </c>
      <c r="B173" s="107" t="s">
        <v>251</v>
      </c>
      <c r="C173" s="82" t="s">
        <v>78</v>
      </c>
      <c r="D173" s="122">
        <v>48891</v>
      </c>
      <c r="E173" s="86">
        <f t="shared" si="4"/>
        <v>12222.75</v>
      </c>
      <c r="F173" s="93">
        <f t="shared" si="5"/>
        <v>61113.75</v>
      </c>
    </row>
    <row r="174" spans="1:6" ht="25.5">
      <c r="A174" s="87">
        <v>163</v>
      </c>
      <c r="B174" s="107" t="s">
        <v>252</v>
      </c>
      <c r="C174" s="82" t="s">
        <v>168</v>
      </c>
      <c r="D174" s="122">
        <v>3118</v>
      </c>
      <c r="E174" s="86">
        <f t="shared" si="4"/>
        <v>779.5</v>
      </c>
      <c r="F174" s="93">
        <f t="shared" si="5"/>
        <v>3897.5</v>
      </c>
    </row>
    <row r="175" spans="1:6" ht="12.75">
      <c r="A175" s="88">
        <v>164</v>
      </c>
      <c r="B175" s="107" t="s">
        <v>253</v>
      </c>
      <c r="C175" s="82" t="s">
        <v>78</v>
      </c>
      <c r="D175" s="122">
        <v>29034</v>
      </c>
      <c r="E175" s="86">
        <f t="shared" si="4"/>
        <v>7258.5</v>
      </c>
      <c r="F175" s="93">
        <f t="shared" si="5"/>
        <v>36292.5</v>
      </c>
    </row>
    <row r="176" spans="1:6" ht="12.75">
      <c r="A176" s="87">
        <v>165</v>
      </c>
      <c r="B176" s="107" t="s">
        <v>254</v>
      </c>
      <c r="C176" s="82" t="s">
        <v>78</v>
      </c>
      <c r="D176" s="122">
        <v>14045</v>
      </c>
      <c r="E176" s="86">
        <f t="shared" si="4"/>
        <v>3511.25</v>
      </c>
      <c r="F176" s="93">
        <f t="shared" si="5"/>
        <v>17556.25</v>
      </c>
    </row>
    <row r="177" spans="1:6" ht="25.5">
      <c r="A177" s="88">
        <v>166</v>
      </c>
      <c r="B177" s="107" t="s">
        <v>180</v>
      </c>
      <c r="C177" s="82" t="s">
        <v>78</v>
      </c>
      <c r="D177" s="122">
        <v>6024</v>
      </c>
      <c r="E177" s="86">
        <f t="shared" si="4"/>
        <v>1506</v>
      </c>
      <c r="F177" s="93">
        <f t="shared" si="5"/>
        <v>7530</v>
      </c>
    </row>
    <row r="178" spans="1:6" ht="25.5">
      <c r="A178" s="87">
        <v>167</v>
      </c>
      <c r="B178" s="107" t="s">
        <v>255</v>
      </c>
      <c r="C178" s="82" t="s">
        <v>78</v>
      </c>
      <c r="D178" s="122">
        <v>12631</v>
      </c>
      <c r="E178" s="86">
        <f t="shared" si="4"/>
        <v>3157.75</v>
      </c>
      <c r="F178" s="93">
        <f t="shared" si="5"/>
        <v>15788.75</v>
      </c>
    </row>
    <row r="179" spans="1:6" ht="25.5">
      <c r="A179" s="88">
        <v>168</v>
      </c>
      <c r="B179" s="107" t="s">
        <v>357</v>
      </c>
      <c r="C179" s="82" t="s">
        <v>78</v>
      </c>
      <c r="D179" s="122">
        <v>73734</v>
      </c>
      <c r="E179" s="86">
        <f t="shared" si="4"/>
        <v>18433.5</v>
      </c>
      <c r="F179" s="93">
        <f t="shared" si="5"/>
        <v>92167.5</v>
      </c>
    </row>
    <row r="180" spans="1:6" ht="25.5">
      <c r="A180" s="87">
        <v>169</v>
      </c>
      <c r="B180" s="107" t="s">
        <v>256</v>
      </c>
      <c r="C180" s="82" t="s">
        <v>96</v>
      </c>
      <c r="D180" s="122">
        <v>45883</v>
      </c>
      <c r="E180" s="86">
        <f t="shared" si="4"/>
        <v>11470.75</v>
      </c>
      <c r="F180" s="93">
        <f t="shared" si="5"/>
        <v>57353.75</v>
      </c>
    </row>
    <row r="181" spans="1:6" ht="38.25">
      <c r="A181" s="88">
        <v>170</v>
      </c>
      <c r="B181" s="107" t="s">
        <v>160</v>
      </c>
      <c r="C181" s="82" t="s">
        <v>168</v>
      </c>
      <c r="D181" s="122">
        <v>47523</v>
      </c>
      <c r="E181" s="86">
        <f t="shared" si="4"/>
        <v>11880.75</v>
      </c>
      <c r="F181" s="93">
        <f t="shared" si="5"/>
        <v>59403.75</v>
      </c>
    </row>
    <row r="182" spans="1:6" ht="12.75">
      <c r="A182" s="87">
        <v>171</v>
      </c>
      <c r="B182" s="107" t="s">
        <v>257</v>
      </c>
      <c r="C182" s="82" t="s">
        <v>78</v>
      </c>
      <c r="D182" s="122">
        <v>4327</v>
      </c>
      <c r="E182" s="86">
        <f t="shared" si="4"/>
        <v>1081.75</v>
      </c>
      <c r="F182" s="93">
        <f t="shared" si="5"/>
        <v>5408.75</v>
      </c>
    </row>
    <row r="183" spans="1:6" ht="12.75">
      <c r="A183" s="88">
        <v>172</v>
      </c>
      <c r="B183" s="107" t="s">
        <v>258</v>
      </c>
      <c r="C183" s="82" t="s">
        <v>78</v>
      </c>
      <c r="D183" s="122">
        <v>5311</v>
      </c>
      <c r="E183" s="86">
        <f t="shared" si="4"/>
        <v>1327.75</v>
      </c>
      <c r="F183" s="93">
        <f t="shared" si="5"/>
        <v>6638.75</v>
      </c>
    </row>
    <row r="184" spans="1:6" ht="12.75">
      <c r="A184" s="87">
        <v>173</v>
      </c>
      <c r="B184" s="107" t="s">
        <v>346</v>
      </c>
      <c r="C184" s="82"/>
      <c r="D184" s="122">
        <v>3284</v>
      </c>
      <c r="E184" s="86">
        <f t="shared" si="4"/>
        <v>821</v>
      </c>
      <c r="F184" s="93">
        <f t="shared" si="5"/>
        <v>4105</v>
      </c>
    </row>
    <row r="185" spans="1:6" ht="12.75">
      <c r="A185" s="88">
        <v>174</v>
      </c>
      <c r="B185" s="107" t="s">
        <v>286</v>
      </c>
      <c r="C185" s="82" t="s">
        <v>168</v>
      </c>
      <c r="D185" s="122">
        <v>9255</v>
      </c>
      <c r="E185" s="86">
        <f t="shared" si="4"/>
        <v>2313.75</v>
      </c>
      <c r="F185" s="93">
        <f t="shared" si="5"/>
        <v>11568.75</v>
      </c>
    </row>
    <row r="186" spans="1:6" ht="12.75">
      <c r="A186" s="87">
        <v>175</v>
      </c>
      <c r="B186" s="107" t="s">
        <v>260</v>
      </c>
      <c r="C186" s="82" t="s">
        <v>168</v>
      </c>
      <c r="D186" s="122">
        <v>21858</v>
      </c>
      <c r="E186" s="86">
        <f t="shared" si="4"/>
        <v>5464.5</v>
      </c>
      <c r="F186" s="93">
        <f t="shared" si="5"/>
        <v>27322.5</v>
      </c>
    </row>
    <row r="187" spans="1:6" ht="12.75">
      <c r="A187" s="88">
        <v>176</v>
      </c>
      <c r="B187" s="107" t="s">
        <v>261</v>
      </c>
      <c r="C187" s="82" t="s">
        <v>78</v>
      </c>
      <c r="D187" s="122">
        <v>17425</v>
      </c>
      <c r="E187" s="86">
        <f t="shared" si="4"/>
        <v>4356.25</v>
      </c>
      <c r="F187" s="93">
        <f t="shared" si="5"/>
        <v>21781.25</v>
      </c>
    </row>
    <row r="188" spans="1:6" ht="25.5">
      <c r="A188" s="87">
        <v>177</v>
      </c>
      <c r="B188" s="107" t="s">
        <v>345</v>
      </c>
      <c r="C188" s="82" t="s">
        <v>78</v>
      </c>
      <c r="D188" s="122">
        <v>1650</v>
      </c>
      <c r="E188" s="86">
        <f t="shared" si="4"/>
        <v>412.5</v>
      </c>
      <c r="F188" s="93">
        <f t="shared" si="5"/>
        <v>2062.5</v>
      </c>
    </row>
    <row r="189" spans="1:6" ht="25.5">
      <c r="A189" s="88">
        <v>178</v>
      </c>
      <c r="B189" s="107" t="s">
        <v>115</v>
      </c>
      <c r="C189" s="82" t="s">
        <v>78</v>
      </c>
      <c r="D189" s="122">
        <v>30497</v>
      </c>
      <c r="E189" s="86">
        <f t="shared" si="4"/>
        <v>7624.25</v>
      </c>
      <c r="F189" s="93">
        <f t="shared" si="5"/>
        <v>38121.25</v>
      </c>
    </row>
    <row r="190" spans="1:6" ht="76.5">
      <c r="A190" s="87">
        <v>179</v>
      </c>
      <c r="B190" s="107" t="s">
        <v>195</v>
      </c>
      <c r="C190" s="82" t="s">
        <v>78</v>
      </c>
      <c r="D190" s="122">
        <v>56512</v>
      </c>
      <c r="E190" s="86">
        <f t="shared" si="4"/>
        <v>14128</v>
      </c>
      <c r="F190" s="93">
        <f t="shared" si="5"/>
        <v>70640</v>
      </c>
    </row>
    <row r="191" spans="1:6" ht="76.5">
      <c r="A191" s="88">
        <v>180</v>
      </c>
      <c r="B191" s="107" t="s">
        <v>172</v>
      </c>
      <c r="C191" s="82" t="s">
        <v>78</v>
      </c>
      <c r="D191" s="122">
        <v>64212</v>
      </c>
      <c r="E191" s="86">
        <f t="shared" si="4"/>
        <v>16053</v>
      </c>
      <c r="F191" s="93">
        <f t="shared" si="5"/>
        <v>80265</v>
      </c>
    </row>
    <row r="192" spans="1:6" ht="25.5">
      <c r="A192" s="87">
        <v>181</v>
      </c>
      <c r="B192" s="107" t="s">
        <v>173</v>
      </c>
      <c r="C192" s="82" t="s">
        <v>168</v>
      </c>
      <c r="D192" s="122">
        <v>6446</v>
      </c>
      <c r="E192" s="86">
        <f t="shared" si="4"/>
        <v>1611.5</v>
      </c>
      <c r="F192" s="93">
        <f t="shared" si="5"/>
        <v>8057.5</v>
      </c>
    </row>
    <row r="193" spans="1:6" ht="12.75">
      <c r="A193" s="88">
        <v>182</v>
      </c>
      <c r="B193" s="107" t="s">
        <v>170</v>
      </c>
      <c r="C193" s="82" t="s">
        <v>78</v>
      </c>
      <c r="D193" s="122">
        <v>2295</v>
      </c>
      <c r="E193" s="86">
        <f t="shared" si="4"/>
        <v>573.75</v>
      </c>
      <c r="F193" s="93">
        <f t="shared" si="5"/>
        <v>2868.75</v>
      </c>
    </row>
    <row r="194" spans="1:6" ht="51">
      <c r="A194" s="87">
        <v>183</v>
      </c>
      <c r="B194" s="107" t="s">
        <v>27</v>
      </c>
      <c r="C194" s="82" t="s">
        <v>62</v>
      </c>
      <c r="D194" s="122">
        <v>10436</v>
      </c>
      <c r="E194" s="86">
        <f t="shared" si="4"/>
        <v>2609</v>
      </c>
      <c r="F194" s="93">
        <f t="shared" si="5"/>
        <v>13045</v>
      </c>
    </row>
    <row r="195" spans="1:6" ht="12.75">
      <c r="A195" s="88">
        <v>184</v>
      </c>
      <c r="B195" s="107" t="s">
        <v>262</v>
      </c>
      <c r="C195" s="82" t="s">
        <v>168</v>
      </c>
      <c r="D195" s="122">
        <v>49734</v>
      </c>
      <c r="E195" s="86">
        <f t="shared" si="4"/>
        <v>12433.5</v>
      </c>
      <c r="F195" s="93">
        <f t="shared" si="5"/>
        <v>62167.5</v>
      </c>
    </row>
    <row r="196" spans="1:6" ht="12.75">
      <c r="A196" s="87">
        <v>185</v>
      </c>
      <c r="B196" s="107" t="s">
        <v>347</v>
      </c>
      <c r="C196" s="82" t="s">
        <v>168</v>
      </c>
      <c r="D196" s="122">
        <v>11997</v>
      </c>
      <c r="E196" s="86">
        <f t="shared" si="4"/>
        <v>2999.25</v>
      </c>
      <c r="F196" s="93">
        <f t="shared" si="5"/>
        <v>14996.25</v>
      </c>
    </row>
    <row r="197" spans="1:6" ht="12.75">
      <c r="A197" s="88">
        <v>186</v>
      </c>
      <c r="B197" s="107" t="s">
        <v>80</v>
      </c>
      <c r="C197" s="82" t="s">
        <v>78</v>
      </c>
      <c r="D197" s="122">
        <v>80514</v>
      </c>
      <c r="E197" s="86">
        <f t="shared" si="4"/>
        <v>20128.5</v>
      </c>
      <c r="F197" s="93">
        <f t="shared" si="5"/>
        <v>100642.5</v>
      </c>
    </row>
    <row r="198" spans="1:6" ht="12.75">
      <c r="A198" s="87">
        <v>187</v>
      </c>
      <c r="B198" s="107" t="s">
        <v>348</v>
      </c>
      <c r="C198" s="82" t="s">
        <v>78</v>
      </c>
      <c r="D198" s="122">
        <v>13901</v>
      </c>
      <c r="E198" s="86">
        <f t="shared" si="4"/>
        <v>3475.25</v>
      </c>
      <c r="F198" s="93">
        <f t="shared" si="5"/>
        <v>17376.25</v>
      </c>
    </row>
    <row r="199" spans="1:6" ht="12.75">
      <c r="A199" s="88">
        <v>188</v>
      </c>
      <c r="B199" s="107" t="s">
        <v>349</v>
      </c>
      <c r="C199" s="82" t="s">
        <v>78</v>
      </c>
      <c r="D199" s="122">
        <v>90596</v>
      </c>
      <c r="E199" s="86">
        <f t="shared" si="4"/>
        <v>22649</v>
      </c>
      <c r="F199" s="93">
        <f t="shared" si="5"/>
        <v>113245</v>
      </c>
    </row>
    <row r="200" spans="1:6" ht="25.5">
      <c r="A200" s="87">
        <v>189</v>
      </c>
      <c r="B200" s="107" t="s">
        <v>340</v>
      </c>
      <c r="C200" s="82" t="s">
        <v>96</v>
      </c>
      <c r="D200" s="122">
        <v>697746</v>
      </c>
      <c r="E200" s="86">
        <f t="shared" si="4"/>
        <v>174436.5</v>
      </c>
      <c r="F200" s="93">
        <f t="shared" si="5"/>
        <v>872182.5</v>
      </c>
    </row>
    <row r="201" spans="1:6" ht="12.75">
      <c r="A201" s="88">
        <v>190</v>
      </c>
      <c r="B201" s="107" t="s">
        <v>245</v>
      </c>
      <c r="C201" s="82" t="s">
        <v>62</v>
      </c>
      <c r="D201" s="122">
        <v>29746</v>
      </c>
      <c r="E201" s="86">
        <f t="shared" si="4"/>
        <v>7436.5</v>
      </c>
      <c r="F201" s="93">
        <f t="shared" si="5"/>
        <v>37182.5</v>
      </c>
    </row>
    <row r="202" spans="1:6" ht="12.75">
      <c r="A202" s="87">
        <v>191</v>
      </c>
      <c r="B202" s="107" t="s">
        <v>350</v>
      </c>
      <c r="C202" s="84" t="s">
        <v>78</v>
      </c>
      <c r="D202" s="122">
        <v>44733</v>
      </c>
      <c r="E202" s="86">
        <f t="shared" si="4"/>
        <v>11183.25</v>
      </c>
      <c r="F202" s="93">
        <f t="shared" si="5"/>
        <v>55916.25</v>
      </c>
    </row>
    <row r="203" spans="1:6" ht="25.5">
      <c r="A203" s="88">
        <v>192</v>
      </c>
      <c r="B203" s="107" t="s">
        <v>25</v>
      </c>
      <c r="C203" s="82" t="s">
        <v>26</v>
      </c>
      <c r="D203" s="122">
        <v>1285</v>
      </c>
      <c r="E203" s="86">
        <f t="shared" si="4"/>
        <v>321.25</v>
      </c>
      <c r="F203" s="93">
        <f t="shared" si="5"/>
        <v>1606.25</v>
      </c>
    </row>
    <row r="204" spans="1:6" ht="25.5">
      <c r="A204" s="87">
        <v>193</v>
      </c>
      <c r="B204" s="107" t="s">
        <v>351</v>
      </c>
      <c r="C204" s="82" t="s">
        <v>78</v>
      </c>
      <c r="D204" s="122">
        <v>17735</v>
      </c>
      <c r="E204" s="86">
        <f t="shared" si="4"/>
        <v>4433.75</v>
      </c>
      <c r="F204" s="93">
        <f t="shared" si="5"/>
        <v>22168.75</v>
      </c>
    </row>
    <row r="205" spans="1:6" ht="25.5">
      <c r="A205" s="88">
        <v>194</v>
      </c>
      <c r="B205" s="107" t="s">
        <v>352</v>
      </c>
      <c r="C205" s="82" t="s">
        <v>78</v>
      </c>
      <c r="D205" s="122">
        <v>46635</v>
      </c>
      <c r="E205" s="86">
        <f t="shared" si="4"/>
        <v>11658.75</v>
      </c>
      <c r="F205" s="93">
        <f t="shared" si="5"/>
        <v>58293.75</v>
      </c>
    </row>
    <row r="206" spans="1:6" ht="12.75">
      <c r="A206" s="87">
        <v>195</v>
      </c>
      <c r="B206" s="107" t="s">
        <v>353</v>
      </c>
      <c r="C206" s="82" t="s">
        <v>78</v>
      </c>
      <c r="D206" s="122">
        <v>34457</v>
      </c>
      <c r="E206" s="86">
        <f aca="true" t="shared" si="6" ref="E206:E248">+D206*0.25</f>
        <v>8614.25</v>
      </c>
      <c r="F206" s="93">
        <f aca="true" t="shared" si="7" ref="F206:F248">+D206+E206</f>
        <v>43071.25</v>
      </c>
    </row>
    <row r="207" spans="1:6" ht="12.75">
      <c r="A207" s="88">
        <v>196</v>
      </c>
      <c r="B207" s="107" t="s">
        <v>267</v>
      </c>
      <c r="C207" s="82" t="s">
        <v>62</v>
      </c>
      <c r="D207" s="122">
        <v>855971</v>
      </c>
      <c r="E207" s="86">
        <f t="shared" si="6"/>
        <v>213992.75</v>
      </c>
      <c r="F207" s="93">
        <f t="shared" si="7"/>
        <v>1069963.75</v>
      </c>
    </row>
    <row r="208" spans="1:6" ht="12.75">
      <c r="A208" s="87">
        <v>197</v>
      </c>
      <c r="B208" s="107" t="s">
        <v>268</v>
      </c>
      <c r="C208" s="82" t="s">
        <v>78</v>
      </c>
      <c r="D208" s="122">
        <v>17686</v>
      </c>
      <c r="E208" s="86">
        <f t="shared" si="6"/>
        <v>4421.5</v>
      </c>
      <c r="F208" s="93">
        <f t="shared" si="7"/>
        <v>22107.5</v>
      </c>
    </row>
    <row r="209" spans="1:6" ht="12.75">
      <c r="A209" s="88">
        <v>198</v>
      </c>
      <c r="B209" s="107" t="s">
        <v>354</v>
      </c>
      <c r="C209" s="82" t="s">
        <v>168</v>
      </c>
      <c r="D209" s="122">
        <v>4887</v>
      </c>
      <c r="E209" s="86">
        <f t="shared" si="6"/>
        <v>1221.75</v>
      </c>
      <c r="F209" s="93">
        <f t="shared" si="7"/>
        <v>6108.75</v>
      </c>
    </row>
    <row r="210" spans="1:6" ht="12.75">
      <c r="A210" s="87">
        <v>199</v>
      </c>
      <c r="B210" s="107" t="s">
        <v>355</v>
      </c>
      <c r="C210" s="82" t="s">
        <v>168</v>
      </c>
      <c r="D210" s="122">
        <v>7131</v>
      </c>
      <c r="E210" s="86">
        <f t="shared" si="6"/>
        <v>1782.75</v>
      </c>
      <c r="F210" s="93">
        <f t="shared" si="7"/>
        <v>8913.75</v>
      </c>
    </row>
    <row r="211" spans="1:6" ht="12.75">
      <c r="A211" s="88">
        <v>200</v>
      </c>
      <c r="B211" s="107" t="s">
        <v>74</v>
      </c>
      <c r="C211" s="82" t="s">
        <v>78</v>
      </c>
      <c r="D211" s="122">
        <v>5508</v>
      </c>
      <c r="E211" s="86">
        <f t="shared" si="6"/>
        <v>1377</v>
      </c>
      <c r="F211" s="93">
        <f t="shared" si="7"/>
        <v>6885</v>
      </c>
    </row>
    <row r="212" spans="1:6" ht="12.75">
      <c r="A212" s="87">
        <v>201</v>
      </c>
      <c r="B212" s="107" t="s">
        <v>356</v>
      </c>
      <c r="C212" s="82"/>
      <c r="D212" s="122">
        <v>18958</v>
      </c>
      <c r="E212" s="86">
        <f t="shared" si="6"/>
        <v>4739.5</v>
      </c>
      <c r="F212" s="93">
        <f t="shared" si="7"/>
        <v>23697.5</v>
      </c>
    </row>
    <row r="213" spans="1:6" ht="12.75">
      <c r="A213" s="88">
        <v>202</v>
      </c>
      <c r="B213" s="107" t="s">
        <v>329</v>
      </c>
      <c r="C213" s="82" t="s">
        <v>78</v>
      </c>
      <c r="D213" s="122">
        <v>15813</v>
      </c>
      <c r="E213" s="86">
        <f t="shared" si="6"/>
        <v>3953.25</v>
      </c>
      <c r="F213" s="93">
        <f t="shared" si="7"/>
        <v>19766.25</v>
      </c>
    </row>
    <row r="214" spans="1:6" ht="12.75">
      <c r="A214" s="87">
        <v>203</v>
      </c>
      <c r="B214" s="107" t="s">
        <v>330</v>
      </c>
      <c r="C214" s="82" t="s">
        <v>168</v>
      </c>
      <c r="D214" s="122">
        <v>15978</v>
      </c>
      <c r="E214" s="86">
        <f t="shared" si="6"/>
        <v>3994.5</v>
      </c>
      <c r="F214" s="93">
        <f t="shared" si="7"/>
        <v>19972.5</v>
      </c>
    </row>
    <row r="215" spans="1:6" ht="12.75">
      <c r="A215" s="88">
        <v>204</v>
      </c>
      <c r="B215" s="107" t="s">
        <v>328</v>
      </c>
      <c r="C215" s="82" t="s">
        <v>78</v>
      </c>
      <c r="D215" s="122">
        <v>21136</v>
      </c>
      <c r="E215" s="86">
        <f t="shared" si="6"/>
        <v>5284</v>
      </c>
      <c r="F215" s="93">
        <f t="shared" si="7"/>
        <v>26420</v>
      </c>
    </row>
    <row r="216" spans="1:6" ht="25.5">
      <c r="A216" s="87">
        <v>205</v>
      </c>
      <c r="B216" s="107" t="s">
        <v>282</v>
      </c>
      <c r="C216" s="82" t="s">
        <v>78</v>
      </c>
      <c r="D216" s="122">
        <v>8280</v>
      </c>
      <c r="E216" s="86">
        <f t="shared" si="6"/>
        <v>2070</v>
      </c>
      <c r="F216" s="93">
        <f t="shared" si="7"/>
        <v>10350</v>
      </c>
    </row>
    <row r="217" spans="1:6" ht="25.5">
      <c r="A217" s="88">
        <v>206</v>
      </c>
      <c r="B217" s="107" t="s">
        <v>327</v>
      </c>
      <c r="C217" s="82" t="s">
        <v>78</v>
      </c>
      <c r="D217" s="122">
        <v>38288</v>
      </c>
      <c r="E217" s="86">
        <f t="shared" si="6"/>
        <v>9572</v>
      </c>
      <c r="F217" s="93">
        <f t="shared" si="7"/>
        <v>47860</v>
      </c>
    </row>
    <row r="218" spans="1:6" ht="12.75">
      <c r="A218" s="87">
        <v>207</v>
      </c>
      <c r="B218" s="107" t="s">
        <v>332</v>
      </c>
      <c r="C218" s="82" t="s">
        <v>26</v>
      </c>
      <c r="D218" s="122">
        <v>11187</v>
      </c>
      <c r="E218" s="86">
        <f t="shared" si="6"/>
        <v>2796.75</v>
      </c>
      <c r="F218" s="93">
        <f t="shared" si="7"/>
        <v>13983.75</v>
      </c>
    </row>
    <row r="219" spans="1:6" ht="12.75">
      <c r="A219" s="88">
        <v>208</v>
      </c>
      <c r="B219" s="107" t="s">
        <v>331</v>
      </c>
      <c r="C219" s="82" t="s">
        <v>26</v>
      </c>
      <c r="D219" s="122">
        <v>8022</v>
      </c>
      <c r="E219" s="86">
        <f t="shared" si="6"/>
        <v>2005.5</v>
      </c>
      <c r="F219" s="93">
        <f t="shared" si="7"/>
        <v>10027.5</v>
      </c>
    </row>
    <row r="220" spans="1:6" ht="25.5">
      <c r="A220" s="87">
        <v>209</v>
      </c>
      <c r="B220" s="107" t="s">
        <v>333</v>
      </c>
      <c r="C220" s="82" t="s">
        <v>26</v>
      </c>
      <c r="D220" s="122">
        <v>3392</v>
      </c>
      <c r="E220" s="86">
        <f t="shared" si="6"/>
        <v>848</v>
      </c>
      <c r="F220" s="93">
        <f t="shared" si="7"/>
        <v>4240</v>
      </c>
    </row>
    <row r="221" spans="1:6" ht="25.5">
      <c r="A221" s="88">
        <v>210</v>
      </c>
      <c r="B221" s="107" t="s">
        <v>34</v>
      </c>
      <c r="C221" s="82" t="s">
        <v>26</v>
      </c>
      <c r="D221" s="122">
        <v>62277</v>
      </c>
      <c r="E221" s="86">
        <f t="shared" si="6"/>
        <v>15569.25</v>
      </c>
      <c r="F221" s="93">
        <f t="shared" si="7"/>
        <v>77846.25</v>
      </c>
    </row>
    <row r="222" spans="1:6" s="116" customFormat="1" ht="25.5">
      <c r="A222" s="87">
        <v>211</v>
      </c>
      <c r="B222" s="114" t="s">
        <v>206</v>
      </c>
      <c r="C222" s="115" t="s">
        <v>78</v>
      </c>
      <c r="D222" s="123">
        <v>63108</v>
      </c>
      <c r="E222" s="86">
        <f t="shared" si="6"/>
        <v>15777</v>
      </c>
      <c r="F222" s="93">
        <f t="shared" si="7"/>
        <v>78885</v>
      </c>
    </row>
    <row r="223" spans="1:6" ht="38.25">
      <c r="A223" s="88">
        <v>212</v>
      </c>
      <c r="B223" s="107" t="s">
        <v>200</v>
      </c>
      <c r="C223" s="82" t="s">
        <v>26</v>
      </c>
      <c r="D223" s="122">
        <v>76863</v>
      </c>
      <c r="E223" s="86">
        <f t="shared" si="6"/>
        <v>19215.75</v>
      </c>
      <c r="F223" s="93">
        <f t="shared" si="7"/>
        <v>96078.75</v>
      </c>
    </row>
    <row r="224" spans="1:6" ht="38.25">
      <c r="A224" s="87">
        <v>213</v>
      </c>
      <c r="B224" s="107" t="s">
        <v>200</v>
      </c>
      <c r="C224" s="82" t="s">
        <v>26</v>
      </c>
      <c r="D224" s="122">
        <v>42719</v>
      </c>
      <c r="E224" s="86">
        <f t="shared" si="6"/>
        <v>10679.75</v>
      </c>
      <c r="F224" s="93">
        <f t="shared" si="7"/>
        <v>53398.75</v>
      </c>
    </row>
    <row r="225" spans="1:6" ht="25.5">
      <c r="A225" s="88">
        <v>214</v>
      </c>
      <c r="B225" s="107" t="s">
        <v>279</v>
      </c>
      <c r="C225" s="82" t="s">
        <v>78</v>
      </c>
      <c r="D225" s="122">
        <v>15771</v>
      </c>
      <c r="E225" s="86">
        <f t="shared" si="6"/>
        <v>3942.75</v>
      </c>
      <c r="F225" s="93">
        <f t="shared" si="7"/>
        <v>19713.75</v>
      </c>
    </row>
    <row r="226" spans="1:6" ht="25.5">
      <c r="A226" s="87">
        <v>215</v>
      </c>
      <c r="B226" s="107" t="s">
        <v>183</v>
      </c>
      <c r="C226" s="82" t="s">
        <v>26</v>
      </c>
      <c r="D226" s="122">
        <v>6772</v>
      </c>
      <c r="E226" s="86">
        <f t="shared" si="6"/>
        <v>1693</v>
      </c>
      <c r="F226" s="93">
        <f t="shared" si="7"/>
        <v>8465</v>
      </c>
    </row>
    <row r="227" spans="1:6" s="116" customFormat="1" ht="25.5">
      <c r="A227" s="88">
        <v>216</v>
      </c>
      <c r="B227" s="114" t="s">
        <v>191</v>
      </c>
      <c r="C227" s="115" t="s">
        <v>26</v>
      </c>
      <c r="D227" s="123">
        <v>4934</v>
      </c>
      <c r="E227" s="86">
        <f t="shared" si="6"/>
        <v>1233.5</v>
      </c>
      <c r="F227" s="93">
        <f t="shared" si="7"/>
        <v>6167.5</v>
      </c>
    </row>
    <row r="228" spans="1:6" ht="38.25">
      <c r="A228" s="87">
        <v>217</v>
      </c>
      <c r="B228" s="107" t="s">
        <v>280</v>
      </c>
      <c r="C228" s="82" t="s">
        <v>78</v>
      </c>
      <c r="D228" s="122">
        <v>7513</v>
      </c>
      <c r="E228" s="86">
        <f t="shared" si="6"/>
        <v>1878.25</v>
      </c>
      <c r="F228" s="93">
        <f t="shared" si="7"/>
        <v>9391.25</v>
      </c>
    </row>
    <row r="229" spans="1:6" ht="12.75">
      <c r="A229" s="88">
        <v>218</v>
      </c>
      <c r="B229" s="107" t="s">
        <v>338</v>
      </c>
      <c r="C229" s="82" t="s">
        <v>78</v>
      </c>
      <c r="D229" s="122">
        <v>32177</v>
      </c>
      <c r="E229" s="86">
        <f t="shared" si="6"/>
        <v>8044.25</v>
      </c>
      <c r="F229" s="93">
        <f t="shared" si="7"/>
        <v>40221.25</v>
      </c>
    </row>
    <row r="230" spans="1:6" ht="12.75">
      <c r="A230" s="87">
        <v>219</v>
      </c>
      <c r="B230" s="107" t="s">
        <v>278</v>
      </c>
      <c r="C230" s="82" t="s">
        <v>78</v>
      </c>
      <c r="D230" s="122">
        <v>30314</v>
      </c>
      <c r="E230" s="86">
        <f t="shared" si="6"/>
        <v>7578.5</v>
      </c>
      <c r="F230" s="93">
        <f t="shared" si="7"/>
        <v>37892.5</v>
      </c>
    </row>
    <row r="231" spans="1:6" ht="25.5">
      <c r="A231" s="88">
        <v>220</v>
      </c>
      <c r="B231" s="107" t="s">
        <v>73</v>
      </c>
      <c r="C231" s="82" t="s">
        <v>78</v>
      </c>
      <c r="D231" s="122">
        <v>4480</v>
      </c>
      <c r="E231" s="86">
        <f t="shared" si="6"/>
        <v>1120</v>
      </c>
      <c r="F231" s="93">
        <f t="shared" si="7"/>
        <v>5600</v>
      </c>
    </row>
    <row r="232" spans="1:6" ht="12.75">
      <c r="A232" s="87">
        <v>221</v>
      </c>
      <c r="B232" s="107" t="s">
        <v>277</v>
      </c>
      <c r="C232" s="82" t="s">
        <v>78</v>
      </c>
      <c r="D232" s="122">
        <v>37828</v>
      </c>
      <c r="E232" s="86">
        <f t="shared" si="6"/>
        <v>9457</v>
      </c>
      <c r="F232" s="93">
        <f t="shared" si="7"/>
        <v>47285</v>
      </c>
    </row>
    <row r="233" spans="1:6" ht="12.75">
      <c r="A233" s="88">
        <v>222</v>
      </c>
      <c r="B233" s="107" t="s">
        <v>339</v>
      </c>
      <c r="C233" s="82" t="s">
        <v>168</v>
      </c>
      <c r="D233" s="122">
        <v>20445</v>
      </c>
      <c r="E233" s="86">
        <f t="shared" si="6"/>
        <v>5111.25</v>
      </c>
      <c r="F233" s="93">
        <f t="shared" si="7"/>
        <v>25556.25</v>
      </c>
    </row>
    <row r="234" spans="1:6" ht="25.5">
      <c r="A234" s="87">
        <v>223</v>
      </c>
      <c r="B234" s="107" t="s">
        <v>281</v>
      </c>
      <c r="C234" s="82" t="s">
        <v>78</v>
      </c>
      <c r="D234" s="122">
        <v>29842</v>
      </c>
      <c r="E234" s="86">
        <f t="shared" si="6"/>
        <v>7460.5</v>
      </c>
      <c r="F234" s="93">
        <f t="shared" si="7"/>
        <v>37302.5</v>
      </c>
    </row>
    <row r="235" spans="1:6" ht="12.75">
      <c r="A235" s="88">
        <v>224</v>
      </c>
      <c r="B235" s="107" t="s">
        <v>64</v>
      </c>
      <c r="C235" s="82" t="s">
        <v>78</v>
      </c>
      <c r="D235" s="122">
        <v>5942</v>
      </c>
      <c r="E235" s="86">
        <f t="shared" si="6"/>
        <v>1485.5</v>
      </c>
      <c r="F235" s="93">
        <f t="shared" si="7"/>
        <v>7427.5</v>
      </c>
    </row>
    <row r="236" spans="1:6" ht="38.25">
      <c r="A236" s="87">
        <v>225</v>
      </c>
      <c r="B236" s="107" t="s">
        <v>276</v>
      </c>
      <c r="C236" s="82" t="s">
        <v>78</v>
      </c>
      <c r="D236" s="122">
        <v>12329</v>
      </c>
      <c r="E236" s="86">
        <f t="shared" si="6"/>
        <v>3082.25</v>
      </c>
      <c r="F236" s="93">
        <f t="shared" si="7"/>
        <v>15411.25</v>
      </c>
    </row>
    <row r="237" spans="1:6" ht="25.5">
      <c r="A237" s="88">
        <v>226</v>
      </c>
      <c r="B237" s="107" t="s">
        <v>275</v>
      </c>
      <c r="C237" s="82" t="s">
        <v>78</v>
      </c>
      <c r="D237" s="122">
        <v>8051</v>
      </c>
      <c r="E237" s="86">
        <f t="shared" si="6"/>
        <v>2012.75</v>
      </c>
      <c r="F237" s="93">
        <f t="shared" si="7"/>
        <v>10063.75</v>
      </c>
    </row>
    <row r="238" spans="1:6" ht="25.5">
      <c r="A238" s="87">
        <v>227</v>
      </c>
      <c r="B238" s="107" t="s">
        <v>273</v>
      </c>
      <c r="C238" s="82" t="s">
        <v>78</v>
      </c>
      <c r="D238" s="122">
        <v>11475</v>
      </c>
      <c r="E238" s="86">
        <f t="shared" si="6"/>
        <v>2868.75</v>
      </c>
      <c r="F238" s="93">
        <f t="shared" si="7"/>
        <v>14343.75</v>
      </c>
    </row>
    <row r="239" spans="1:6" ht="12.75">
      <c r="A239" s="88">
        <v>228</v>
      </c>
      <c r="B239" s="107" t="s">
        <v>336</v>
      </c>
      <c r="C239" s="82" t="s">
        <v>78</v>
      </c>
      <c r="D239" s="122">
        <v>156763</v>
      </c>
      <c r="E239" s="86">
        <f t="shared" si="6"/>
        <v>39190.75</v>
      </c>
      <c r="F239" s="93">
        <f t="shared" si="7"/>
        <v>195953.75</v>
      </c>
    </row>
    <row r="240" spans="1:6" ht="12.75">
      <c r="A240" s="87">
        <v>229</v>
      </c>
      <c r="B240" s="107" t="s">
        <v>337</v>
      </c>
      <c r="C240" s="82" t="s">
        <v>168</v>
      </c>
      <c r="D240" s="122">
        <v>9230</v>
      </c>
      <c r="E240" s="86">
        <f t="shared" si="6"/>
        <v>2307.5</v>
      </c>
      <c r="F240" s="93">
        <f t="shared" si="7"/>
        <v>11537.5</v>
      </c>
    </row>
    <row r="241" spans="1:6" ht="25.5">
      <c r="A241" s="88">
        <v>230</v>
      </c>
      <c r="B241" s="107" t="s">
        <v>272</v>
      </c>
      <c r="C241" s="82" t="s">
        <v>78</v>
      </c>
      <c r="D241" s="122">
        <v>33930</v>
      </c>
      <c r="E241" s="86">
        <f t="shared" si="6"/>
        <v>8482.5</v>
      </c>
      <c r="F241" s="93">
        <f t="shared" si="7"/>
        <v>42412.5</v>
      </c>
    </row>
    <row r="242" spans="1:6" ht="25.5">
      <c r="A242" s="87">
        <v>231</v>
      </c>
      <c r="B242" s="107" t="s">
        <v>335</v>
      </c>
      <c r="C242" s="82" t="s">
        <v>168</v>
      </c>
      <c r="D242" s="122">
        <v>2193</v>
      </c>
      <c r="E242" s="86">
        <f t="shared" si="6"/>
        <v>548.25</v>
      </c>
      <c r="F242" s="93">
        <f t="shared" si="7"/>
        <v>2741.25</v>
      </c>
    </row>
    <row r="243" spans="1:6" ht="25.5">
      <c r="A243" s="88">
        <v>232</v>
      </c>
      <c r="B243" s="107" t="s">
        <v>334</v>
      </c>
      <c r="C243" s="82" t="s">
        <v>78</v>
      </c>
      <c r="D243" s="122">
        <v>10225</v>
      </c>
      <c r="E243" s="86">
        <f t="shared" si="6"/>
        <v>2556.25</v>
      </c>
      <c r="F243" s="93">
        <f t="shared" si="7"/>
        <v>12781.25</v>
      </c>
    </row>
    <row r="244" spans="1:6" ht="12.75">
      <c r="A244" s="87">
        <v>233</v>
      </c>
      <c r="B244" s="107" t="s">
        <v>274</v>
      </c>
      <c r="C244" s="82" t="s">
        <v>78</v>
      </c>
      <c r="D244" s="122">
        <v>15143</v>
      </c>
      <c r="E244" s="86">
        <f t="shared" si="6"/>
        <v>3785.75</v>
      </c>
      <c r="F244" s="93">
        <f t="shared" si="7"/>
        <v>18928.75</v>
      </c>
    </row>
    <row r="245" spans="1:6" ht="25.5">
      <c r="A245" s="88">
        <v>234</v>
      </c>
      <c r="B245" s="107" t="s">
        <v>171</v>
      </c>
      <c r="C245" s="82" t="s">
        <v>62</v>
      </c>
      <c r="D245" s="122">
        <v>134490</v>
      </c>
      <c r="E245" s="86">
        <f t="shared" si="6"/>
        <v>33622.5</v>
      </c>
      <c r="F245" s="93">
        <f t="shared" si="7"/>
        <v>168112.5</v>
      </c>
    </row>
    <row r="246" spans="1:6" ht="25.5">
      <c r="A246" s="87">
        <v>235</v>
      </c>
      <c r="B246" s="107" t="s">
        <v>5</v>
      </c>
      <c r="C246" s="82" t="s">
        <v>168</v>
      </c>
      <c r="D246" s="122">
        <v>39293</v>
      </c>
      <c r="E246" s="86">
        <f t="shared" si="6"/>
        <v>9823.25</v>
      </c>
      <c r="F246" s="93">
        <f t="shared" si="7"/>
        <v>49116.25</v>
      </c>
    </row>
    <row r="247" spans="1:6" ht="12.75">
      <c r="A247" s="88">
        <v>236</v>
      </c>
      <c r="B247" s="107" t="s">
        <v>307</v>
      </c>
      <c r="C247" s="82" t="s">
        <v>96</v>
      </c>
      <c r="D247" s="122">
        <v>36494</v>
      </c>
      <c r="E247" s="86">
        <f t="shared" si="6"/>
        <v>9123.5</v>
      </c>
      <c r="F247" s="93">
        <f t="shared" si="7"/>
        <v>45617.5</v>
      </c>
    </row>
    <row r="248" spans="1:6" ht="13.5" thickBot="1">
      <c r="A248" s="87">
        <v>237</v>
      </c>
      <c r="B248" s="107" t="s">
        <v>203</v>
      </c>
      <c r="C248" s="89" t="s">
        <v>78</v>
      </c>
      <c r="D248" s="122">
        <v>20499</v>
      </c>
      <c r="E248" s="86">
        <f t="shared" si="6"/>
        <v>5124.75</v>
      </c>
      <c r="F248" s="93">
        <f t="shared" si="7"/>
        <v>25623.75</v>
      </c>
    </row>
    <row r="251" spans="2:6" ht="15.75">
      <c r="B251" s="94" t="s">
        <v>215</v>
      </c>
      <c r="C251" s="94"/>
      <c r="D251" s="120"/>
      <c r="E251" s="94"/>
      <c r="F251" s="91">
        <v>400000000</v>
      </c>
    </row>
    <row r="252" spans="2:6" ht="15.75">
      <c r="B252" s="143" t="s">
        <v>216</v>
      </c>
      <c r="C252" s="143"/>
      <c r="D252" s="143"/>
      <c r="E252" s="143"/>
      <c r="F252" s="90"/>
    </row>
    <row r="253" ht="15.75">
      <c r="F253" s="92"/>
    </row>
    <row r="254" spans="2:6" ht="15.75">
      <c r="B254" s="90" t="s">
        <v>209</v>
      </c>
      <c r="F254" s="91">
        <v>317965024</v>
      </c>
    </row>
    <row r="255" spans="2:6" ht="15.75">
      <c r="B255" s="90" t="s">
        <v>210</v>
      </c>
      <c r="F255" s="91">
        <f>+F254*0.25</f>
        <v>79491256</v>
      </c>
    </row>
    <row r="256" spans="2:6" ht="15.75">
      <c r="B256" s="90" t="s">
        <v>211</v>
      </c>
      <c r="F256" s="91">
        <f>+F254+F255</f>
        <v>397456280</v>
      </c>
    </row>
    <row r="257" spans="2:6" ht="15.75">
      <c r="B257" s="90" t="s">
        <v>212</v>
      </c>
      <c r="F257" s="91">
        <f>+F254*0.05*0.16</f>
        <v>2543720.1920000003</v>
      </c>
    </row>
    <row r="258" spans="2:6" ht="15.75">
      <c r="B258" s="90" t="s">
        <v>213</v>
      </c>
      <c r="F258" s="91">
        <f>+F256+F257</f>
        <v>400000000.192</v>
      </c>
    </row>
    <row r="259" ht="12.75">
      <c r="B259" s="3"/>
    </row>
    <row r="263" ht="12.75">
      <c r="B263" t="s">
        <v>214</v>
      </c>
    </row>
    <row r="264" ht="12.75">
      <c r="B264" s="83" t="s">
        <v>305</v>
      </c>
    </row>
    <row r="265" ht="12.75">
      <c r="B265" s="83" t="s">
        <v>306</v>
      </c>
    </row>
  </sheetData>
  <sheetProtection/>
  <mergeCells count="4">
    <mergeCell ref="B252:E252"/>
    <mergeCell ref="A8:F8"/>
    <mergeCell ref="A9:F9"/>
    <mergeCell ref="A6:F6"/>
  </mergeCells>
  <printOptions horizontalCentered="1"/>
  <pageMargins left="0.7874015748031497" right="0.1968503937007874" top="0.3937007874015748" bottom="0.5905511811023623" header="0.31496062992125984" footer="0"/>
  <pageSetup horizontalDpi="600" verticalDpi="600" orientation="portrait" scale="95" r:id="rId2"/>
  <headerFoot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238"/>
  <sheetViews>
    <sheetView zoomScalePageLayoutView="0" workbookViewId="0" topLeftCell="A1">
      <selection activeCell="E38" sqref="E38"/>
    </sheetView>
  </sheetViews>
  <sheetFormatPr defaultColWidth="11.421875" defaultRowHeight="12.75"/>
  <cols>
    <col min="4" max="4" width="4.8515625" style="108" customWidth="1"/>
  </cols>
  <sheetData>
    <row r="1" ht="12.75">
      <c r="D1" s="110"/>
    </row>
    <row r="2" ht="12.75">
      <c r="D2" s="110"/>
    </row>
    <row r="3" ht="12.75">
      <c r="D3" s="110"/>
    </row>
    <row r="4" ht="12.75">
      <c r="D4" s="110"/>
    </row>
    <row r="5" ht="12.75">
      <c r="D5" s="110"/>
    </row>
    <row r="6" ht="12.75">
      <c r="D6" s="110"/>
    </row>
    <row r="7" ht="12.75">
      <c r="D7" s="110"/>
    </row>
    <row r="8" ht="12.75">
      <c r="D8" s="110"/>
    </row>
    <row r="9" ht="12.75">
      <c r="D9" s="110"/>
    </row>
    <row r="10" ht="12.75">
      <c r="D10" s="110"/>
    </row>
    <row r="11" ht="12.75">
      <c r="D11" s="110"/>
    </row>
    <row r="12" ht="12.75">
      <c r="D12" s="110"/>
    </row>
    <row r="13" ht="12.75">
      <c r="D13" s="110"/>
    </row>
    <row r="14" ht="12.75">
      <c r="D14" s="110"/>
    </row>
    <row r="15" ht="12.75">
      <c r="D15" s="110"/>
    </row>
    <row r="16" ht="12.75">
      <c r="D16" s="110"/>
    </row>
    <row r="17" ht="12.75">
      <c r="D17" s="110"/>
    </row>
    <row r="18" ht="12.75">
      <c r="D18" s="110"/>
    </row>
    <row r="19" ht="12.75">
      <c r="D19" s="110"/>
    </row>
    <row r="20" ht="12.75">
      <c r="D20" s="110"/>
    </row>
    <row r="21" ht="12.75">
      <c r="D21" s="110"/>
    </row>
    <row r="22" ht="12.75">
      <c r="D22" s="110"/>
    </row>
    <row r="23" ht="12.75">
      <c r="D23" s="110"/>
    </row>
    <row r="24" ht="12.75">
      <c r="D24" s="110"/>
    </row>
    <row r="25" ht="12.75">
      <c r="D25" s="110"/>
    </row>
    <row r="26" ht="12.75">
      <c r="D26" s="110"/>
    </row>
    <row r="27" ht="12.75">
      <c r="D27" s="110"/>
    </row>
    <row r="28" ht="12.75">
      <c r="D28" s="110"/>
    </row>
    <row r="29" ht="12.75">
      <c r="D29" s="110"/>
    </row>
    <row r="30" ht="12.75">
      <c r="D30" s="110"/>
    </row>
    <row r="31" ht="12.75">
      <c r="D31" s="110"/>
    </row>
    <row r="32" ht="12.75">
      <c r="D32" s="110"/>
    </row>
    <row r="33" ht="12.75">
      <c r="D33" s="110"/>
    </row>
    <row r="34" ht="12.75">
      <c r="D34" s="110"/>
    </row>
    <row r="35" ht="12.75">
      <c r="D35" s="110"/>
    </row>
    <row r="36" ht="12.75">
      <c r="D36" s="110"/>
    </row>
    <row r="37" ht="12.75">
      <c r="D37" s="110"/>
    </row>
    <row r="38" ht="12.75">
      <c r="D38" s="110"/>
    </row>
    <row r="39" ht="12.75">
      <c r="D39" s="110"/>
    </row>
    <row r="40" ht="12.75">
      <c r="D40" s="110"/>
    </row>
    <row r="41" ht="12.75">
      <c r="D41" s="110"/>
    </row>
    <row r="42" ht="12.75">
      <c r="D42" s="110"/>
    </row>
    <row r="43" ht="12.75">
      <c r="D43" s="110"/>
    </row>
    <row r="44" ht="12.75">
      <c r="D44" s="110"/>
    </row>
    <row r="45" ht="12.75">
      <c r="D45" s="110"/>
    </row>
    <row r="46" ht="12.75">
      <c r="D46" s="110"/>
    </row>
    <row r="47" ht="12.75">
      <c r="D47" s="110"/>
    </row>
    <row r="48" ht="12.75">
      <c r="D48" s="110"/>
    </row>
    <row r="49" ht="12.75">
      <c r="D49" s="110"/>
    </row>
    <row r="50" ht="12.75">
      <c r="D50" s="110"/>
    </row>
    <row r="51" ht="12.75">
      <c r="D51" s="110"/>
    </row>
    <row r="52" ht="12.75">
      <c r="D52" s="110"/>
    </row>
    <row r="53" ht="12.75">
      <c r="D53" s="110"/>
    </row>
    <row r="54" ht="12.75">
      <c r="D54" s="110"/>
    </row>
    <row r="55" ht="12.75">
      <c r="D55" s="110"/>
    </row>
    <row r="56" ht="12.75">
      <c r="D56" s="110"/>
    </row>
    <row r="57" ht="12.75">
      <c r="D57" s="110"/>
    </row>
    <row r="58" ht="12.75">
      <c r="D58" s="110"/>
    </row>
    <row r="59" ht="12.75">
      <c r="D59" s="110"/>
    </row>
    <row r="60" ht="12.75">
      <c r="D60" s="110"/>
    </row>
    <row r="61" ht="12.75">
      <c r="D61" s="110"/>
    </row>
    <row r="62" ht="12.75">
      <c r="D62" s="110"/>
    </row>
    <row r="63" ht="12.75">
      <c r="D63" s="110"/>
    </row>
    <row r="64" ht="12.75">
      <c r="D64" s="110"/>
    </row>
    <row r="65" ht="12.75">
      <c r="D65" s="110"/>
    </row>
    <row r="66" ht="12.75">
      <c r="D66" s="110"/>
    </row>
    <row r="67" ht="12.75">
      <c r="D67" s="110"/>
    </row>
    <row r="68" ht="12.75">
      <c r="D68" s="110"/>
    </row>
    <row r="69" ht="12.75">
      <c r="D69" s="110"/>
    </row>
    <row r="70" ht="12.75">
      <c r="D70" s="110"/>
    </row>
    <row r="71" ht="12.75">
      <c r="D71" s="110"/>
    </row>
    <row r="72" ht="12.75">
      <c r="D72" s="110"/>
    </row>
    <row r="73" ht="12.75">
      <c r="D73" s="110"/>
    </row>
    <row r="74" ht="12.75">
      <c r="D74" s="110"/>
    </row>
    <row r="75" ht="12.75">
      <c r="D75" s="110"/>
    </row>
    <row r="76" ht="12.75">
      <c r="D76" s="110"/>
    </row>
    <row r="77" ht="12.75">
      <c r="D77" s="110"/>
    </row>
    <row r="78" ht="12.75">
      <c r="D78" s="110"/>
    </row>
    <row r="79" ht="12.75">
      <c r="D79" s="110"/>
    </row>
    <row r="80" ht="12.75">
      <c r="D80" s="110"/>
    </row>
    <row r="81" ht="12.75">
      <c r="D81" s="110"/>
    </row>
    <row r="82" ht="12.75">
      <c r="D82" s="110"/>
    </row>
    <row r="83" ht="12.75">
      <c r="D83" s="110"/>
    </row>
    <row r="84" ht="12.75">
      <c r="D84" s="110"/>
    </row>
    <row r="85" ht="12.75">
      <c r="D85" s="110"/>
    </row>
    <row r="86" ht="12.75">
      <c r="D86" s="110"/>
    </row>
    <row r="87" ht="12.75">
      <c r="D87" s="110"/>
    </row>
    <row r="88" ht="12.75">
      <c r="D88" s="110"/>
    </row>
    <row r="89" ht="12.75">
      <c r="D89" s="110"/>
    </row>
    <row r="90" ht="12.75">
      <c r="D90" s="110"/>
    </row>
    <row r="91" ht="12.75">
      <c r="D91" s="110"/>
    </row>
    <row r="92" ht="12.75">
      <c r="D92" s="110"/>
    </row>
    <row r="93" ht="12.75">
      <c r="D93" s="110"/>
    </row>
    <row r="94" ht="12.75">
      <c r="D94" s="110"/>
    </row>
    <row r="95" ht="12.75">
      <c r="D95" s="110"/>
    </row>
    <row r="96" ht="12.75">
      <c r="D96" s="110"/>
    </row>
    <row r="97" ht="12.75">
      <c r="D97" s="110"/>
    </row>
    <row r="98" ht="12.75">
      <c r="D98" s="110"/>
    </row>
    <row r="99" ht="12.75">
      <c r="D99" s="110"/>
    </row>
    <row r="100" ht="12.75">
      <c r="D100" s="110"/>
    </row>
    <row r="101" ht="12.75">
      <c r="D101" s="110"/>
    </row>
    <row r="102" ht="12.75">
      <c r="D102" s="110"/>
    </row>
    <row r="103" ht="12.75">
      <c r="D103" s="110"/>
    </row>
    <row r="104" ht="12.75">
      <c r="D104" s="110"/>
    </row>
    <row r="105" ht="12.75">
      <c r="D105" s="110"/>
    </row>
    <row r="106" ht="12.75">
      <c r="D106" s="110"/>
    </row>
    <row r="107" ht="12.75">
      <c r="D107" s="110"/>
    </row>
    <row r="108" ht="12.75">
      <c r="D108" s="110"/>
    </row>
    <row r="109" ht="12.75">
      <c r="D109" s="110"/>
    </row>
    <row r="110" ht="12.75">
      <c r="D110" s="110"/>
    </row>
    <row r="111" ht="12.75">
      <c r="D111" s="110"/>
    </row>
    <row r="112" ht="12.75">
      <c r="D112" s="110"/>
    </row>
    <row r="113" ht="12.75">
      <c r="D113" s="110"/>
    </row>
    <row r="114" ht="12.75">
      <c r="D114" s="110"/>
    </row>
    <row r="115" ht="12.75">
      <c r="D115" s="110"/>
    </row>
    <row r="116" ht="12.75">
      <c r="D116" s="110"/>
    </row>
    <row r="117" ht="12.75">
      <c r="D117" s="110"/>
    </row>
    <row r="118" ht="12.75">
      <c r="D118" s="110"/>
    </row>
    <row r="119" ht="12.75">
      <c r="D119" s="110"/>
    </row>
    <row r="120" ht="12.75">
      <c r="D120" s="110"/>
    </row>
    <row r="121" ht="12.75">
      <c r="D121" s="110"/>
    </row>
    <row r="122" ht="12.75">
      <c r="D122" s="110"/>
    </row>
    <row r="123" ht="12.75">
      <c r="D123" s="110"/>
    </row>
    <row r="124" ht="12.75">
      <c r="D124" s="110"/>
    </row>
    <row r="125" ht="12.75">
      <c r="D125" s="110"/>
    </row>
    <row r="126" ht="12.75">
      <c r="D126" s="110"/>
    </row>
    <row r="127" ht="12.75">
      <c r="D127" s="110"/>
    </row>
    <row r="128" ht="12.75">
      <c r="D128" s="110"/>
    </row>
    <row r="129" ht="12.75">
      <c r="D129" s="110"/>
    </row>
    <row r="130" ht="12.75">
      <c r="D130" s="110"/>
    </row>
    <row r="131" ht="12.75">
      <c r="D131" s="110"/>
    </row>
    <row r="132" ht="12.75">
      <c r="D132" s="110"/>
    </row>
    <row r="133" ht="12.75">
      <c r="D133" s="110"/>
    </row>
    <row r="134" ht="12.75">
      <c r="D134" s="110"/>
    </row>
    <row r="135" ht="12.75">
      <c r="D135" s="110"/>
    </row>
    <row r="136" ht="12.75">
      <c r="D136" s="110"/>
    </row>
    <row r="137" ht="12.75">
      <c r="D137" s="110"/>
    </row>
    <row r="138" ht="12.75">
      <c r="D138" s="110"/>
    </row>
    <row r="139" ht="12.75">
      <c r="D139" s="110"/>
    </row>
    <row r="140" ht="12.75">
      <c r="D140" s="110"/>
    </row>
    <row r="141" ht="12.75">
      <c r="D141" s="110"/>
    </row>
    <row r="142" ht="12.75">
      <c r="D142" s="110"/>
    </row>
    <row r="143" ht="12.75">
      <c r="D143" s="110"/>
    </row>
    <row r="144" ht="12.75">
      <c r="D144" s="110"/>
    </row>
    <row r="145" ht="12.75">
      <c r="D145" s="110"/>
    </row>
    <row r="146" ht="12.75">
      <c r="D146" s="110"/>
    </row>
    <row r="147" ht="12.75">
      <c r="D147" s="110"/>
    </row>
    <row r="148" ht="12.75">
      <c r="D148" s="110"/>
    </row>
    <row r="149" ht="12.75">
      <c r="D149" s="110"/>
    </row>
    <row r="150" ht="12.75">
      <c r="D150" s="110"/>
    </row>
    <row r="151" ht="12.75">
      <c r="D151" s="109"/>
    </row>
    <row r="152" ht="12.75">
      <c r="D152" s="110"/>
    </row>
    <row r="153" ht="12.75">
      <c r="D153" s="110"/>
    </row>
    <row r="154" ht="12.75">
      <c r="D154" s="110"/>
    </row>
    <row r="155" ht="12.75">
      <c r="D155" s="110"/>
    </row>
    <row r="156" ht="12.75">
      <c r="D156" s="110"/>
    </row>
    <row r="157" ht="12.75">
      <c r="D157" s="110"/>
    </row>
    <row r="158" ht="12.75">
      <c r="D158" s="110"/>
    </row>
    <row r="159" ht="12.75">
      <c r="D159" s="110"/>
    </row>
    <row r="160" ht="12.75">
      <c r="D160" s="110"/>
    </row>
    <row r="161" ht="12.75">
      <c r="D161" s="110"/>
    </row>
    <row r="162" ht="12.75">
      <c r="D162" s="110"/>
    </row>
    <row r="163" ht="12.75">
      <c r="D163" s="110"/>
    </row>
    <row r="164" ht="12.75">
      <c r="D164" s="110"/>
    </row>
    <row r="165" ht="12.75">
      <c r="D165" s="110"/>
    </row>
    <row r="166" ht="12.75">
      <c r="D166" s="110"/>
    </row>
    <row r="167" ht="12.75">
      <c r="D167" s="110"/>
    </row>
    <row r="168" ht="12.75">
      <c r="D168" s="110"/>
    </row>
    <row r="169" ht="12.75">
      <c r="D169" s="110"/>
    </row>
    <row r="170" ht="12.75">
      <c r="D170" s="110"/>
    </row>
    <row r="171" ht="12.75">
      <c r="D171" s="110"/>
    </row>
    <row r="172" ht="12.75">
      <c r="D172" s="110"/>
    </row>
    <row r="173" ht="12.75">
      <c r="D173" s="110"/>
    </row>
    <row r="174" ht="12.75">
      <c r="D174" s="110"/>
    </row>
    <row r="175" ht="12.75">
      <c r="D175" s="110"/>
    </row>
    <row r="176" ht="12.75">
      <c r="D176" s="110"/>
    </row>
    <row r="177" ht="12.75">
      <c r="D177" s="110"/>
    </row>
    <row r="178" ht="12.75">
      <c r="D178" s="110"/>
    </row>
    <row r="179" ht="12.75">
      <c r="D179" s="110"/>
    </row>
    <row r="180" ht="12.75">
      <c r="D180" s="110"/>
    </row>
    <row r="181" ht="12.75">
      <c r="D181" s="110"/>
    </row>
    <row r="182" ht="12.75">
      <c r="D182" s="109"/>
    </row>
    <row r="183" ht="12.75">
      <c r="D183" s="109"/>
    </row>
    <row r="184" ht="12.75">
      <c r="D184" s="110"/>
    </row>
    <row r="185" ht="12.75">
      <c r="D185" s="110"/>
    </row>
    <row r="186" ht="12.75">
      <c r="D186" s="110"/>
    </row>
    <row r="187" ht="12.75">
      <c r="D187" s="110"/>
    </row>
    <row r="188" ht="12.75">
      <c r="D188" s="110"/>
    </row>
    <row r="189" ht="12.75">
      <c r="D189" s="110"/>
    </row>
    <row r="190" ht="12.75">
      <c r="D190" s="110"/>
    </row>
    <row r="191" ht="12.75">
      <c r="D191" s="110"/>
    </row>
    <row r="192" ht="12.75">
      <c r="D192" s="110"/>
    </row>
    <row r="193" ht="12.75">
      <c r="D193" s="111"/>
    </row>
    <row r="194" ht="12.75">
      <c r="D194" s="111"/>
    </row>
    <row r="195" ht="12.75">
      <c r="D195" s="111"/>
    </row>
    <row r="196" ht="12.75">
      <c r="D196" s="111"/>
    </row>
    <row r="197" ht="12.75">
      <c r="D197" s="111"/>
    </row>
    <row r="198" ht="12.75">
      <c r="D198" s="110"/>
    </row>
    <row r="199" ht="12.75">
      <c r="D199" s="110"/>
    </row>
    <row r="200" ht="12.75">
      <c r="D200" s="110"/>
    </row>
    <row r="201" ht="12.75">
      <c r="D201" s="110"/>
    </row>
    <row r="202" ht="12.75">
      <c r="D202" s="110"/>
    </row>
    <row r="203" ht="12.75">
      <c r="D203" s="110"/>
    </row>
    <row r="204" ht="12.75">
      <c r="D204" s="110"/>
    </row>
    <row r="205" ht="12.75">
      <c r="D205" s="110"/>
    </row>
    <row r="206" ht="12.75">
      <c r="D206" s="110"/>
    </row>
    <row r="207" ht="12.75">
      <c r="D207" s="110"/>
    </row>
    <row r="208" ht="12.75">
      <c r="D208" s="110"/>
    </row>
    <row r="209" ht="12.75">
      <c r="D209" s="110"/>
    </row>
    <row r="210" ht="12.75">
      <c r="D210" s="110"/>
    </row>
    <row r="211" ht="12.75">
      <c r="D211" s="110"/>
    </row>
    <row r="212" ht="12.75">
      <c r="D212" s="112"/>
    </row>
    <row r="213" ht="12.75">
      <c r="D213" s="110"/>
    </row>
    <row r="214" ht="12.75">
      <c r="D214" s="110"/>
    </row>
    <row r="215" ht="12.75">
      <c r="D215" s="110"/>
    </row>
    <row r="216" ht="12.75">
      <c r="D216" s="110"/>
    </row>
    <row r="217" ht="12.75">
      <c r="D217" s="110"/>
    </row>
    <row r="218" ht="12.75">
      <c r="D218" s="110"/>
    </row>
    <row r="219" ht="12.75">
      <c r="D219" s="110"/>
    </row>
    <row r="220" ht="12.75">
      <c r="D220" s="110"/>
    </row>
    <row r="221" ht="12.75">
      <c r="D221" s="109"/>
    </row>
    <row r="222" ht="12.75">
      <c r="D222" s="109"/>
    </row>
    <row r="223" ht="12.75">
      <c r="D223" s="110"/>
    </row>
    <row r="224" ht="12.75">
      <c r="D224" s="110"/>
    </row>
    <row r="225" ht="12.75">
      <c r="D225" s="110"/>
    </row>
    <row r="226" ht="12.75">
      <c r="D226" s="110"/>
    </row>
    <row r="227" ht="12.75">
      <c r="D227" s="110"/>
    </row>
    <row r="228" ht="12.75">
      <c r="D228" s="110"/>
    </row>
    <row r="229" ht="12.75">
      <c r="D229" s="110"/>
    </row>
    <row r="230" ht="12.75">
      <c r="D230" s="109"/>
    </row>
    <row r="231" ht="12.75">
      <c r="D231" s="110"/>
    </row>
    <row r="232" ht="12.75">
      <c r="D232" s="110"/>
    </row>
    <row r="233" ht="12.75">
      <c r="D233" s="110"/>
    </row>
    <row r="234" ht="12.75">
      <c r="D234" s="110"/>
    </row>
    <row r="235" ht="12.75">
      <c r="D235" s="109"/>
    </row>
    <row r="236" ht="12.75">
      <c r="D236" s="109"/>
    </row>
    <row r="237" ht="12.75">
      <c r="D237" s="113"/>
    </row>
    <row r="238" ht="12.75">
      <c r="D238" s="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</dc:creator>
  <cp:keywords/>
  <dc:description/>
  <cp:lastModifiedBy>MJ03K30J</cp:lastModifiedBy>
  <cp:lastPrinted>2016-03-29T20:23:51Z</cp:lastPrinted>
  <dcterms:created xsi:type="dcterms:W3CDTF">2000-05-29T01:28:55Z</dcterms:created>
  <dcterms:modified xsi:type="dcterms:W3CDTF">2016-05-03T14:44:36Z</dcterms:modified>
  <cp:category/>
  <cp:version/>
  <cp:contentType/>
  <cp:contentStatus/>
  <cp:revision>1</cp:revision>
</cp:coreProperties>
</file>